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идоров\Новый реестр\"/>
    </mc:Choice>
  </mc:AlternateContent>
  <bookViews>
    <workbookView xWindow="0" yWindow="0" windowWidth="28800" windowHeight="12330"/>
  </bookViews>
  <sheets>
    <sheet name="окт 21" sheetId="1" r:id="rId1"/>
    <sheet name="май 21 (2)" sheetId="3" state="hidden" r:id="rId2"/>
    <sheet name="июнь 20 (2)" sheetId="2" state="hidden" r:id="rId3"/>
  </sheets>
  <externalReferences>
    <externalReference r:id="rId4"/>
    <externalReference r:id="rId5"/>
  </externalReferences>
  <definedNames>
    <definedName name="_xlnm._FilterDatabase" localSheetId="2" hidden="1">'июнь 20 (2)'!$2:$346</definedName>
    <definedName name="_xlnm._FilterDatabase" localSheetId="1" hidden="1">'май 21 (2)'!$2:$371</definedName>
    <definedName name="_xlnm._FilterDatabase" localSheetId="0" hidden="1">'окт 21'!$A$2:$IV$91</definedName>
  </definedNames>
  <calcPr calcId="162913"/>
</workbook>
</file>

<file path=xl/calcChain.xml><?xml version="1.0" encoding="utf-8"?>
<calcChain xmlns="http://schemas.openxmlformats.org/spreadsheetml/2006/main">
  <c r="M101" i="1" l="1"/>
  <c r="M85" i="1"/>
  <c r="M66" i="1"/>
  <c r="M65" i="1"/>
  <c r="M60" i="1"/>
  <c r="M49" i="1"/>
  <c r="M35" i="1"/>
  <c r="M6" i="1"/>
  <c r="M58" i="1"/>
  <c r="L115" i="1" l="1"/>
  <c r="L116" i="1"/>
  <c r="L117" i="1"/>
  <c r="L118" i="1"/>
  <c r="L119" i="1"/>
  <c r="M53" i="1" l="1"/>
  <c r="M52" i="1"/>
  <c r="M45" i="1"/>
  <c r="M78" i="1"/>
  <c r="M28" i="1" l="1"/>
  <c r="M34" i="1"/>
  <c r="M54" i="1"/>
  <c r="M59" i="1"/>
  <c r="M79" i="1"/>
  <c r="M97" i="1"/>
  <c r="M99" i="1"/>
  <c r="M106" i="1"/>
  <c r="M108" i="1"/>
  <c r="M20" i="1"/>
  <c r="M48" i="1" l="1"/>
  <c r="L120" i="1" l="1"/>
  <c r="M91" i="1"/>
  <c r="C3" i="2"/>
  <c r="D3" i="2" s="1"/>
  <c r="O3" i="2"/>
  <c r="P3" i="2"/>
  <c r="S3" i="2"/>
  <c r="T3" i="2"/>
  <c r="C4" i="2"/>
  <c r="D4" i="2" s="1"/>
  <c r="O4" i="2"/>
  <c r="P4" i="2"/>
  <c r="S4" i="2"/>
  <c r="T4" i="2"/>
  <c r="C5" i="2"/>
  <c r="D5" i="2"/>
  <c r="O5" i="2"/>
  <c r="P5" i="2"/>
  <c r="S5" i="2"/>
  <c r="T5" i="2"/>
  <c r="C6" i="2"/>
  <c r="D6" i="2" s="1"/>
  <c r="O6" i="2"/>
  <c r="P6" i="2"/>
  <c r="S6" i="2"/>
  <c r="T6" i="2"/>
  <c r="C7" i="2"/>
  <c r="D7" i="2" s="1"/>
  <c r="O7" i="2"/>
  <c r="P7" i="2"/>
  <c r="S7" i="2"/>
  <c r="T7" i="2"/>
  <c r="C8" i="2"/>
  <c r="D8" i="2" s="1"/>
  <c r="O8" i="2"/>
  <c r="P8" i="2"/>
  <c r="S8" i="2"/>
  <c r="T8" i="2"/>
  <c r="C9" i="2"/>
  <c r="D9" i="2"/>
  <c r="O9" i="2"/>
  <c r="P9" i="2"/>
  <c r="S9" i="2"/>
  <c r="T9" i="2"/>
  <c r="C10" i="2"/>
  <c r="D10" i="2" s="1"/>
  <c r="O10" i="2"/>
  <c r="P10" i="2"/>
  <c r="S10" i="2"/>
  <c r="T10" i="2"/>
  <c r="C11" i="2"/>
  <c r="D11" i="2"/>
  <c r="O11" i="2"/>
  <c r="P11" i="2"/>
  <c r="S11" i="2"/>
  <c r="T11" i="2"/>
  <c r="C12" i="2"/>
  <c r="D12" i="2" s="1"/>
  <c r="P12" i="2"/>
  <c r="S12" i="2"/>
  <c r="T12" i="2"/>
  <c r="C13" i="2"/>
  <c r="D13" i="2" s="1"/>
  <c r="O13" i="2"/>
  <c r="P13" i="2"/>
  <c r="S13" i="2"/>
  <c r="T13" i="2"/>
  <c r="C14" i="2"/>
  <c r="D14" i="2" s="1"/>
  <c r="O14" i="2"/>
  <c r="P14" i="2"/>
  <c r="S14" i="2"/>
  <c r="T14" i="2"/>
  <c r="C15" i="2"/>
  <c r="D15" i="2" s="1"/>
  <c r="P15" i="2"/>
  <c r="S15" i="2"/>
  <c r="T15" i="2"/>
  <c r="C16" i="2"/>
  <c r="D16" i="2" s="1"/>
  <c r="O16" i="2"/>
  <c r="P16" i="2"/>
  <c r="S16" i="2"/>
  <c r="T16" i="2"/>
  <c r="C17" i="2"/>
  <c r="D17" i="2" s="1"/>
  <c r="O17" i="2"/>
  <c r="P17" i="2"/>
  <c r="S17" i="2"/>
  <c r="T17" i="2"/>
  <c r="C18" i="2"/>
  <c r="D18" i="2" s="1"/>
  <c r="O18" i="2"/>
  <c r="P18" i="2"/>
  <c r="S18" i="2"/>
  <c r="T18" i="2"/>
  <c r="C19" i="2"/>
  <c r="D19" i="2" s="1"/>
  <c r="O19" i="2"/>
  <c r="P19" i="2"/>
  <c r="S19" i="2"/>
  <c r="T19" i="2"/>
  <c r="C20" i="2"/>
  <c r="D20" i="2" s="1"/>
  <c r="O20" i="2"/>
  <c r="P20" i="2"/>
  <c r="S20" i="2"/>
  <c r="T20" i="2"/>
  <c r="C21" i="2"/>
  <c r="D21" i="2"/>
  <c r="O21" i="2"/>
  <c r="P21" i="2"/>
  <c r="S21" i="2"/>
  <c r="T21" i="2"/>
  <c r="C22" i="2"/>
  <c r="D22" i="2" s="1"/>
  <c r="P22" i="2"/>
  <c r="S22" i="2"/>
  <c r="T22" i="2"/>
  <c r="C23" i="2"/>
  <c r="D23" i="2" s="1"/>
  <c r="O23" i="2"/>
  <c r="P23" i="2"/>
  <c r="S23" i="2"/>
  <c r="T23" i="2"/>
  <c r="C24" i="2"/>
  <c r="D24" i="2" s="1"/>
  <c r="O24" i="2"/>
  <c r="P24" i="2"/>
  <c r="S24" i="2"/>
  <c r="T24" i="2"/>
  <c r="C25" i="2"/>
  <c r="D25" i="2" s="1"/>
  <c r="O25" i="2"/>
  <c r="P25" i="2"/>
  <c r="S25" i="2"/>
  <c r="T25" i="2"/>
  <c r="C26" i="2"/>
  <c r="D26" i="2" s="1"/>
  <c r="O26" i="2"/>
  <c r="P26" i="2"/>
  <c r="S26" i="2"/>
  <c r="T26" i="2"/>
  <c r="C27" i="2"/>
  <c r="D27" i="2" s="1"/>
  <c r="P27" i="2"/>
  <c r="S27" i="2"/>
  <c r="T27" i="2"/>
  <c r="C28" i="2"/>
  <c r="D28" i="2" s="1"/>
  <c r="O28" i="2"/>
  <c r="P28" i="2"/>
  <c r="S28" i="2"/>
  <c r="T28" i="2"/>
  <c r="C29" i="2"/>
  <c r="D29" i="2" s="1"/>
  <c r="P29" i="2"/>
  <c r="S29" i="2"/>
  <c r="T29" i="2"/>
  <c r="C30" i="2"/>
  <c r="D30" i="2" s="1"/>
  <c r="O30" i="2"/>
  <c r="P30" i="2"/>
  <c r="S30" i="2"/>
  <c r="T30" i="2"/>
  <c r="C31" i="2"/>
  <c r="D31" i="2" s="1"/>
  <c r="O31" i="2"/>
  <c r="P31" i="2"/>
  <c r="S31" i="2"/>
  <c r="T31" i="2"/>
  <c r="C32" i="2"/>
  <c r="D32" i="2" s="1"/>
  <c r="O32" i="2"/>
  <c r="P32" i="2"/>
  <c r="S32" i="2"/>
  <c r="T32" i="2"/>
  <c r="C33" i="2"/>
  <c r="D33" i="2" s="1"/>
  <c r="O33" i="2"/>
  <c r="P33" i="2"/>
  <c r="S33" i="2"/>
  <c r="T33" i="2"/>
  <c r="C34" i="2"/>
  <c r="D34" i="2" s="1"/>
  <c r="O34" i="2"/>
  <c r="P34" i="2"/>
  <c r="S34" i="2"/>
  <c r="T34" i="2"/>
  <c r="C35" i="2"/>
  <c r="D35" i="2" s="1"/>
  <c r="O35" i="2"/>
  <c r="P35" i="2"/>
  <c r="S35" i="2"/>
  <c r="T35" i="2"/>
  <c r="C36" i="2"/>
  <c r="D36" i="2" s="1"/>
  <c r="P36" i="2"/>
  <c r="S36" i="2"/>
  <c r="T36" i="2"/>
  <c r="C37" i="2"/>
  <c r="D37" i="2" s="1"/>
  <c r="O37" i="2"/>
  <c r="P37" i="2"/>
  <c r="S37" i="2"/>
  <c r="T37" i="2"/>
  <c r="C38" i="2"/>
  <c r="D38" i="2" s="1"/>
  <c r="P38" i="2"/>
  <c r="S38" i="2"/>
  <c r="T38" i="2"/>
  <c r="C39" i="2"/>
  <c r="D39" i="2" s="1"/>
  <c r="O39" i="2"/>
  <c r="P39" i="2"/>
  <c r="S39" i="2"/>
  <c r="T39" i="2"/>
  <c r="C40" i="2"/>
  <c r="D40" i="2" s="1"/>
  <c r="O40" i="2"/>
  <c r="P40" i="2"/>
  <c r="S40" i="2"/>
  <c r="T40" i="2"/>
  <c r="C41" i="2"/>
  <c r="D41" i="2" s="1"/>
  <c r="O41" i="2"/>
  <c r="P41" i="2"/>
  <c r="S41" i="2"/>
  <c r="T41" i="2"/>
  <c r="C42" i="2"/>
  <c r="D42" i="2" s="1"/>
  <c r="O42" i="2"/>
  <c r="P42" i="2"/>
  <c r="S42" i="2"/>
  <c r="T42" i="2"/>
  <c r="C43" i="2"/>
  <c r="D43" i="2" s="1"/>
  <c r="O43" i="2"/>
  <c r="P43" i="2"/>
  <c r="S43" i="2"/>
  <c r="T43" i="2"/>
  <c r="C44" i="2"/>
  <c r="D44" i="2" s="1"/>
  <c r="O44" i="2"/>
  <c r="P44" i="2"/>
  <c r="S44" i="2"/>
  <c r="T44" i="2"/>
  <c r="C45" i="2"/>
  <c r="D45" i="2" s="1"/>
  <c r="O45" i="2"/>
  <c r="P45" i="2"/>
  <c r="S45" i="2"/>
  <c r="T45" i="2"/>
  <c r="C46" i="2"/>
  <c r="D46" i="2" s="1"/>
  <c r="O46" i="2"/>
  <c r="P46" i="2"/>
  <c r="S46" i="2"/>
  <c r="T46" i="2"/>
  <c r="C47" i="2"/>
  <c r="D47" i="2" s="1"/>
  <c r="O47" i="2"/>
  <c r="P47" i="2"/>
  <c r="S47" i="2"/>
  <c r="T47" i="2"/>
  <c r="C48" i="2"/>
  <c r="D48" i="2" s="1"/>
  <c r="O48" i="2"/>
  <c r="P48" i="2"/>
  <c r="S48" i="2"/>
  <c r="T48" i="2"/>
  <c r="C49" i="2"/>
  <c r="D49" i="2" s="1"/>
  <c r="O49" i="2"/>
  <c r="P49" i="2"/>
  <c r="S49" i="2"/>
  <c r="T49" i="2"/>
  <c r="C50" i="2"/>
  <c r="D50" i="2" s="1"/>
  <c r="O50" i="2"/>
  <c r="P50" i="2"/>
  <c r="S50" i="2"/>
  <c r="T50" i="2"/>
  <c r="C51" i="2"/>
  <c r="D51" i="2" s="1"/>
  <c r="O51" i="2"/>
  <c r="P51" i="2"/>
  <c r="S51" i="2"/>
  <c r="T51" i="2"/>
  <c r="C52" i="2"/>
  <c r="D52" i="2" s="1"/>
  <c r="O52" i="2"/>
  <c r="P52" i="2"/>
  <c r="S52" i="2"/>
  <c r="T52" i="2"/>
  <c r="C53" i="2"/>
  <c r="D53" i="2" s="1"/>
  <c r="O53" i="2"/>
  <c r="P53" i="2"/>
  <c r="S53" i="2"/>
  <c r="T53" i="2"/>
  <c r="C54" i="2"/>
  <c r="D54" i="2" s="1"/>
  <c r="O54" i="2"/>
  <c r="P54" i="2"/>
  <c r="S54" i="2"/>
  <c r="T54" i="2"/>
  <c r="C55" i="2"/>
  <c r="D55" i="2" s="1"/>
  <c r="O55" i="2"/>
  <c r="P55" i="2"/>
  <c r="S55" i="2"/>
  <c r="T55" i="2"/>
  <c r="C56" i="2"/>
  <c r="D56" i="2" s="1"/>
  <c r="P56" i="2"/>
  <c r="S56" i="2"/>
  <c r="T56" i="2"/>
  <c r="C57" i="2"/>
  <c r="D57" i="2" s="1"/>
  <c r="O57" i="2"/>
  <c r="P57" i="2"/>
  <c r="S57" i="2"/>
  <c r="T57" i="2"/>
  <c r="C58" i="2"/>
  <c r="D58" i="2" s="1"/>
  <c r="O58" i="2"/>
  <c r="P58" i="2"/>
  <c r="S58" i="2"/>
  <c r="T58" i="2"/>
  <c r="C59" i="2"/>
  <c r="D59" i="2" s="1"/>
  <c r="O59" i="2"/>
  <c r="P59" i="2"/>
  <c r="S59" i="2"/>
  <c r="T59" i="2"/>
  <c r="C60" i="2"/>
  <c r="D60" i="2" s="1"/>
  <c r="O60" i="2"/>
  <c r="P60" i="2"/>
  <c r="S60" i="2"/>
  <c r="T60" i="2"/>
  <c r="C61" i="2"/>
  <c r="D61" i="2" s="1"/>
  <c r="P61" i="2"/>
  <c r="S61" i="2"/>
  <c r="T61" i="2"/>
  <c r="C62" i="2"/>
  <c r="D62" i="2" s="1"/>
  <c r="O62" i="2"/>
  <c r="P62" i="2"/>
  <c r="S62" i="2"/>
  <c r="T62" i="2"/>
  <c r="C63" i="2"/>
  <c r="D63" i="2" s="1"/>
  <c r="O63" i="2"/>
  <c r="P63" i="2"/>
  <c r="S63" i="2"/>
  <c r="T63" i="2"/>
  <c r="C64" i="2"/>
  <c r="D64" i="2" s="1"/>
  <c r="O64" i="2"/>
  <c r="P64" i="2"/>
  <c r="S64" i="2"/>
  <c r="T64" i="2"/>
  <c r="C65" i="2"/>
  <c r="D65" i="2" s="1"/>
  <c r="O65" i="2"/>
  <c r="P65" i="2"/>
  <c r="C66" i="2"/>
  <c r="D66" i="2" s="1"/>
  <c r="O66" i="2"/>
  <c r="P66" i="2"/>
  <c r="S66" i="2"/>
  <c r="T66" i="2"/>
  <c r="C67" i="2"/>
  <c r="D67" i="2" s="1"/>
  <c r="P67" i="2"/>
  <c r="S67" i="2"/>
  <c r="T67" i="2"/>
  <c r="C68" i="2"/>
  <c r="D68" i="2" s="1"/>
  <c r="O68" i="2"/>
  <c r="P68" i="2"/>
  <c r="S68" i="2"/>
  <c r="T68" i="2"/>
  <c r="C69" i="2"/>
  <c r="D69" i="2" s="1"/>
  <c r="O69" i="2"/>
  <c r="P69" i="2"/>
  <c r="S69" i="2"/>
  <c r="T69" i="2"/>
  <c r="C70" i="2"/>
  <c r="D70" i="2" s="1"/>
  <c r="O70" i="2"/>
  <c r="P70" i="2"/>
  <c r="S70" i="2"/>
  <c r="T70" i="2"/>
  <c r="C71" i="2"/>
  <c r="D71" i="2" s="1"/>
  <c r="O71" i="2"/>
  <c r="P71" i="2"/>
  <c r="S71" i="2"/>
  <c r="T71" i="2"/>
  <c r="C72" i="2"/>
  <c r="D72" i="2" s="1"/>
  <c r="O72" i="2"/>
  <c r="P72" i="2"/>
  <c r="S72" i="2"/>
  <c r="T72" i="2"/>
  <c r="C73" i="2"/>
  <c r="D73" i="2" s="1"/>
  <c r="O73" i="2"/>
  <c r="P73" i="2"/>
  <c r="S73" i="2"/>
  <c r="T73" i="2"/>
  <c r="C74" i="2"/>
  <c r="D74" i="2" s="1"/>
  <c r="O74" i="2"/>
  <c r="P74" i="2"/>
  <c r="S74" i="2"/>
  <c r="T74" i="2"/>
  <c r="C75" i="2"/>
  <c r="D75" i="2" s="1"/>
  <c r="P75" i="2"/>
  <c r="S75" i="2"/>
  <c r="T75" i="2"/>
  <c r="C76" i="2"/>
  <c r="D76" i="2" s="1"/>
  <c r="O76" i="2"/>
  <c r="P76" i="2"/>
  <c r="S76" i="2"/>
  <c r="T76" i="2"/>
  <c r="C77" i="2"/>
  <c r="D77" i="2" s="1"/>
  <c r="O77" i="2"/>
  <c r="P77" i="2"/>
  <c r="S77" i="2"/>
  <c r="T77" i="2"/>
  <c r="C78" i="2"/>
  <c r="D78" i="2" s="1"/>
  <c r="O78" i="2"/>
  <c r="P78" i="2"/>
  <c r="S78" i="2"/>
  <c r="T78" i="2"/>
  <c r="C79" i="2"/>
  <c r="D79" i="2" s="1"/>
  <c r="O79" i="2"/>
  <c r="P79" i="2"/>
  <c r="S79" i="2"/>
  <c r="T79" i="2"/>
  <c r="C80" i="2"/>
  <c r="D80" i="2" s="1"/>
  <c r="O80" i="2"/>
  <c r="P80" i="2"/>
  <c r="S80" i="2"/>
  <c r="T80" i="2"/>
  <c r="C81" i="2"/>
  <c r="D81" i="2" s="1"/>
  <c r="O81" i="2"/>
  <c r="P81" i="2"/>
  <c r="S81" i="2"/>
  <c r="T81" i="2"/>
  <c r="C82" i="2"/>
  <c r="D82" i="2" s="1"/>
  <c r="O82" i="2"/>
  <c r="P82" i="2"/>
  <c r="S82" i="2"/>
  <c r="T82" i="2"/>
  <c r="C83" i="2"/>
  <c r="D83" i="2" s="1"/>
  <c r="O83" i="2"/>
  <c r="P83" i="2"/>
  <c r="S83" i="2"/>
  <c r="T83" i="2"/>
  <c r="C84" i="2"/>
  <c r="D84" i="2" s="1"/>
  <c r="O84" i="2"/>
  <c r="P84" i="2"/>
  <c r="S84" i="2"/>
  <c r="T84" i="2"/>
  <c r="C85" i="2"/>
  <c r="D85" i="2" s="1"/>
  <c r="O85" i="2"/>
  <c r="P85" i="2"/>
  <c r="S85" i="2"/>
  <c r="T85" i="2"/>
  <c r="C86" i="2"/>
  <c r="D86" i="2" s="1"/>
  <c r="O86" i="2"/>
  <c r="P86" i="2"/>
  <c r="S86" i="2"/>
  <c r="T86" i="2"/>
  <c r="C87" i="2"/>
  <c r="D87" i="2" s="1"/>
  <c r="O87" i="2"/>
  <c r="P87" i="2"/>
  <c r="S87" i="2"/>
  <c r="T87" i="2"/>
  <c r="C88" i="2"/>
  <c r="D88" i="2" s="1"/>
  <c r="O88" i="2"/>
  <c r="P88" i="2"/>
  <c r="S88" i="2"/>
  <c r="T88" i="2"/>
  <c r="C89" i="2"/>
  <c r="D89" i="2" s="1"/>
  <c r="O89" i="2"/>
  <c r="P89" i="2"/>
  <c r="S89" i="2"/>
  <c r="T89" i="2"/>
  <c r="C90" i="2"/>
  <c r="D90" i="2" s="1"/>
  <c r="O90" i="2"/>
  <c r="P90" i="2"/>
  <c r="S90" i="2"/>
  <c r="T90" i="2"/>
  <c r="C91" i="2"/>
  <c r="D91" i="2" s="1"/>
  <c r="O91" i="2"/>
  <c r="P91" i="2"/>
  <c r="S91" i="2"/>
  <c r="T91" i="2"/>
  <c r="C92" i="2"/>
  <c r="D92" i="2" s="1"/>
  <c r="O92" i="2"/>
  <c r="P92" i="2"/>
  <c r="S92" i="2"/>
  <c r="T92" i="2"/>
  <c r="C93" i="2"/>
  <c r="D93" i="2" s="1"/>
  <c r="O93" i="2"/>
  <c r="P93" i="2"/>
  <c r="S93" i="2"/>
  <c r="T93" i="2"/>
  <c r="C94" i="2"/>
  <c r="D94" i="2" s="1"/>
  <c r="O94" i="2"/>
  <c r="P94" i="2"/>
  <c r="S94" i="2"/>
  <c r="T94" i="2"/>
  <c r="C95" i="2"/>
  <c r="D95" i="2" s="1"/>
  <c r="O95" i="2"/>
  <c r="P95" i="2"/>
  <c r="S95" i="2"/>
  <c r="T95" i="2"/>
  <c r="C96" i="2"/>
  <c r="D96" i="2" s="1"/>
  <c r="P96" i="2"/>
  <c r="S96" i="2"/>
  <c r="T96" i="2"/>
  <c r="C97" i="2"/>
  <c r="D97" i="2" s="1"/>
  <c r="P97" i="2"/>
  <c r="S97" i="2"/>
  <c r="T97" i="2"/>
  <c r="C98" i="2"/>
  <c r="D98" i="2" s="1"/>
  <c r="O98" i="2"/>
  <c r="P98" i="2"/>
  <c r="S98" i="2"/>
  <c r="T98" i="2"/>
  <c r="C99" i="2"/>
  <c r="D99" i="2" s="1"/>
  <c r="O99" i="2"/>
  <c r="P99" i="2"/>
  <c r="S99" i="2"/>
  <c r="T99" i="2"/>
  <c r="C100" i="2"/>
  <c r="D100" i="2" s="1"/>
  <c r="O100" i="2"/>
  <c r="P100" i="2"/>
  <c r="S100" i="2"/>
  <c r="T100" i="2"/>
  <c r="C101" i="2"/>
  <c r="D101" i="2" s="1"/>
  <c r="O101" i="2"/>
  <c r="P101" i="2"/>
  <c r="S101" i="2"/>
  <c r="T101" i="2"/>
  <c r="C102" i="2"/>
  <c r="D102" i="2" s="1"/>
  <c r="O102" i="2"/>
  <c r="P102" i="2"/>
  <c r="S102" i="2"/>
  <c r="T102" i="2"/>
  <c r="C103" i="2"/>
  <c r="D103" i="2" s="1"/>
  <c r="O103" i="2"/>
  <c r="P103" i="2"/>
  <c r="S103" i="2"/>
  <c r="T103" i="2"/>
  <c r="C104" i="2"/>
  <c r="D104" i="2" s="1"/>
  <c r="O104" i="2"/>
  <c r="P104" i="2"/>
  <c r="S104" i="2"/>
  <c r="T104" i="2"/>
  <c r="C105" i="2"/>
  <c r="D105" i="2" s="1"/>
  <c r="O105" i="2"/>
  <c r="P105" i="2"/>
  <c r="S105" i="2"/>
  <c r="T105" i="2"/>
  <c r="C106" i="2"/>
  <c r="D106" i="2" s="1"/>
  <c r="O106" i="2"/>
  <c r="P106" i="2"/>
  <c r="S106" i="2"/>
  <c r="T106" i="2"/>
  <c r="C107" i="2"/>
  <c r="D107" i="2" s="1"/>
  <c r="O107" i="2"/>
  <c r="P107" i="2"/>
  <c r="S107" i="2"/>
  <c r="T107" i="2"/>
  <c r="C108" i="2"/>
  <c r="D108" i="2" s="1"/>
  <c r="O108" i="2"/>
  <c r="P108" i="2"/>
  <c r="S108" i="2"/>
  <c r="T108" i="2"/>
  <c r="C109" i="2"/>
  <c r="D109" i="2" s="1"/>
  <c r="O109" i="2"/>
  <c r="P109" i="2"/>
  <c r="S109" i="2"/>
  <c r="T109" i="2"/>
  <c r="C110" i="2"/>
  <c r="D110" i="2" s="1"/>
  <c r="O110" i="2"/>
  <c r="P110" i="2"/>
  <c r="S110" i="2"/>
  <c r="T110" i="2"/>
  <c r="C111" i="2"/>
  <c r="D111" i="2" s="1"/>
  <c r="O111" i="2"/>
  <c r="P111" i="2"/>
  <c r="S111" i="2"/>
  <c r="T111" i="2"/>
  <c r="C112" i="2"/>
  <c r="D112" i="2" s="1"/>
  <c r="O112" i="2"/>
  <c r="P112" i="2"/>
  <c r="S112" i="2"/>
  <c r="T112" i="2"/>
  <c r="C113" i="2"/>
  <c r="D113" i="2" s="1"/>
  <c r="O113" i="2"/>
  <c r="P113" i="2"/>
  <c r="S113" i="2"/>
  <c r="T113" i="2"/>
  <c r="C114" i="2"/>
  <c r="D114" i="2" s="1"/>
  <c r="O114" i="2"/>
  <c r="P114" i="2"/>
  <c r="S114" i="2"/>
  <c r="T114" i="2"/>
  <c r="C115" i="2"/>
  <c r="D115" i="2" s="1"/>
  <c r="O115" i="2"/>
  <c r="P115" i="2"/>
  <c r="S115" i="2"/>
  <c r="T115" i="2"/>
  <c r="C116" i="2"/>
  <c r="D116" i="2" s="1"/>
  <c r="O116" i="2"/>
  <c r="P116" i="2"/>
  <c r="S116" i="2"/>
  <c r="T116" i="2"/>
  <c r="C117" i="2"/>
  <c r="D117" i="2" s="1"/>
  <c r="O117" i="2"/>
  <c r="P117" i="2"/>
  <c r="S117" i="2"/>
  <c r="T117" i="2"/>
  <c r="C118" i="2"/>
  <c r="D118" i="2" s="1"/>
  <c r="O118" i="2"/>
  <c r="P118" i="2"/>
  <c r="S118" i="2"/>
  <c r="T118" i="2"/>
  <c r="C119" i="2"/>
  <c r="D119" i="2" s="1"/>
  <c r="O119" i="2"/>
  <c r="P119" i="2"/>
  <c r="S119" i="2"/>
  <c r="T119" i="2"/>
  <c r="C120" i="2"/>
  <c r="D120" i="2" s="1"/>
  <c r="O120" i="2"/>
  <c r="P120" i="2"/>
  <c r="S120" i="2"/>
  <c r="T120" i="2"/>
  <c r="C121" i="2"/>
  <c r="D121" i="2" s="1"/>
  <c r="O121" i="2"/>
  <c r="P121" i="2"/>
  <c r="S121" i="2"/>
  <c r="T121" i="2"/>
  <c r="C122" i="2"/>
  <c r="D122" i="2" s="1"/>
  <c r="O122" i="2"/>
  <c r="P122" i="2"/>
  <c r="S122" i="2"/>
  <c r="T122" i="2"/>
  <c r="C123" i="2"/>
  <c r="D123" i="2" s="1"/>
  <c r="O123" i="2"/>
  <c r="P123" i="2"/>
  <c r="S123" i="2"/>
  <c r="T123" i="2"/>
  <c r="C124" i="2"/>
  <c r="D124" i="2" s="1"/>
  <c r="O124" i="2"/>
  <c r="P124" i="2"/>
  <c r="S124" i="2"/>
  <c r="T124" i="2"/>
  <c r="C125" i="2"/>
  <c r="D125" i="2" s="1"/>
  <c r="O125" i="2"/>
  <c r="P125" i="2"/>
  <c r="S125" i="2"/>
  <c r="T125" i="2"/>
  <c r="C126" i="2"/>
  <c r="D126" i="2" s="1"/>
  <c r="O126" i="2"/>
  <c r="P126" i="2"/>
  <c r="S126" i="2"/>
  <c r="T126" i="2"/>
  <c r="C127" i="2"/>
  <c r="D127" i="2" s="1"/>
  <c r="O127" i="2"/>
  <c r="P127" i="2"/>
  <c r="S127" i="2"/>
  <c r="T127" i="2"/>
  <c r="C128" i="2"/>
  <c r="D128" i="2" s="1"/>
  <c r="O128" i="2"/>
  <c r="P128" i="2"/>
  <c r="S128" i="2"/>
  <c r="T128" i="2"/>
  <c r="C129" i="2"/>
  <c r="D129" i="2" s="1"/>
  <c r="O129" i="2"/>
  <c r="P129" i="2"/>
  <c r="S129" i="2"/>
  <c r="T129" i="2"/>
  <c r="C130" i="2"/>
  <c r="D130" i="2" s="1"/>
  <c r="O130" i="2"/>
  <c r="P130" i="2"/>
  <c r="S130" i="2"/>
  <c r="T130" i="2"/>
  <c r="C131" i="2"/>
  <c r="D131" i="2" s="1"/>
  <c r="O131" i="2"/>
  <c r="P131" i="2"/>
  <c r="S131" i="2"/>
  <c r="T131" i="2"/>
  <c r="C132" i="2"/>
  <c r="D132" i="2" s="1"/>
  <c r="O132" i="2"/>
  <c r="P132" i="2"/>
  <c r="S132" i="2"/>
  <c r="T132" i="2"/>
  <c r="C133" i="2"/>
  <c r="D133" i="2" s="1"/>
  <c r="O133" i="2"/>
  <c r="P133" i="2"/>
  <c r="S133" i="2"/>
  <c r="T133" i="2"/>
  <c r="C134" i="2"/>
  <c r="D134" i="2" s="1"/>
  <c r="O134" i="2"/>
  <c r="P134" i="2"/>
  <c r="S134" i="2"/>
  <c r="T134" i="2"/>
  <c r="C135" i="2"/>
  <c r="D135" i="2" s="1"/>
  <c r="O135" i="2"/>
  <c r="P135" i="2"/>
  <c r="T135" i="2"/>
  <c r="C136" i="2"/>
  <c r="D136" i="2" s="1"/>
  <c r="O136" i="2"/>
  <c r="P136" i="2"/>
  <c r="S136" i="2"/>
  <c r="T136" i="2"/>
  <c r="C137" i="2"/>
  <c r="D137" i="2" s="1"/>
  <c r="O137" i="2"/>
  <c r="P137" i="2"/>
  <c r="S137" i="2"/>
  <c r="T137" i="2"/>
  <c r="C138" i="2"/>
  <c r="D138" i="2" s="1"/>
  <c r="O138" i="2"/>
  <c r="P138" i="2"/>
  <c r="S138" i="2"/>
  <c r="T138" i="2"/>
  <c r="C139" i="2"/>
  <c r="D139" i="2" s="1"/>
  <c r="O139" i="2"/>
  <c r="P139" i="2"/>
  <c r="S139" i="2"/>
  <c r="T139" i="2"/>
  <c r="C140" i="2"/>
  <c r="D140" i="2" s="1"/>
  <c r="P140" i="2"/>
  <c r="S140" i="2"/>
  <c r="T140" i="2"/>
  <c r="C141" i="2"/>
  <c r="D141" i="2" s="1"/>
  <c r="P141" i="2"/>
  <c r="S141" i="2"/>
  <c r="T141" i="2"/>
  <c r="C142" i="2"/>
  <c r="D142" i="2"/>
  <c r="O142" i="2"/>
  <c r="P142" i="2"/>
  <c r="S142" i="2"/>
  <c r="T142" i="2"/>
  <c r="C143" i="2"/>
  <c r="D143" i="2" s="1"/>
  <c r="O143" i="2"/>
  <c r="P143" i="2"/>
  <c r="S143" i="2"/>
  <c r="T143" i="2"/>
  <c r="C144" i="2"/>
  <c r="D144" i="2"/>
  <c r="P144" i="2"/>
  <c r="S144" i="2"/>
  <c r="T144" i="2"/>
  <c r="C145" i="2"/>
  <c r="D145" i="2" s="1"/>
  <c r="O145" i="2"/>
  <c r="P145" i="2"/>
  <c r="S145" i="2"/>
  <c r="T145" i="2"/>
  <c r="C146" i="2"/>
  <c r="D146" i="2" s="1"/>
  <c r="O146" i="2"/>
  <c r="P146" i="2"/>
  <c r="S146" i="2"/>
  <c r="T146" i="2"/>
  <c r="C147" i="2"/>
  <c r="D147" i="2" s="1"/>
  <c r="O147" i="2"/>
  <c r="P147" i="2"/>
  <c r="S147" i="2"/>
  <c r="T147" i="2"/>
  <c r="C149" i="2"/>
  <c r="D149" i="2" s="1"/>
  <c r="O149" i="2"/>
  <c r="P149" i="2"/>
  <c r="S149" i="2"/>
  <c r="T149" i="2"/>
  <c r="C150" i="2"/>
  <c r="D150" i="2" s="1"/>
  <c r="O150" i="2"/>
  <c r="P150" i="2"/>
  <c r="S150" i="2"/>
  <c r="T150" i="2"/>
  <c r="C151" i="2"/>
  <c r="D151" i="2" s="1"/>
  <c r="O151" i="2"/>
  <c r="P151" i="2"/>
  <c r="S151" i="2"/>
  <c r="T151" i="2"/>
  <c r="C152" i="2"/>
  <c r="D152" i="2" s="1"/>
  <c r="O152" i="2"/>
  <c r="P152" i="2"/>
  <c r="S152" i="2"/>
  <c r="T152" i="2"/>
  <c r="C153" i="2"/>
  <c r="D153" i="2" s="1"/>
  <c r="O153" i="2"/>
  <c r="P153" i="2"/>
  <c r="S153" i="2"/>
  <c r="T153" i="2"/>
  <c r="C154" i="2"/>
  <c r="D154" i="2" s="1"/>
  <c r="P154" i="2"/>
  <c r="S154" i="2"/>
  <c r="T154" i="2"/>
  <c r="C155" i="2"/>
  <c r="D155" i="2" s="1"/>
  <c r="O155" i="2"/>
  <c r="P155" i="2"/>
  <c r="S155" i="2"/>
  <c r="T155" i="2"/>
  <c r="C156" i="2"/>
  <c r="D156" i="2" s="1"/>
  <c r="O156" i="2"/>
  <c r="P156" i="2"/>
  <c r="S156" i="2"/>
  <c r="T156" i="2"/>
  <c r="C157" i="2"/>
  <c r="D157" i="2" s="1"/>
  <c r="O157" i="2"/>
  <c r="P157" i="2"/>
  <c r="S157" i="2"/>
  <c r="T157" i="2"/>
  <c r="C158" i="2"/>
  <c r="D158" i="2" s="1"/>
  <c r="O158" i="2"/>
  <c r="P158" i="2"/>
  <c r="S158" i="2"/>
  <c r="T158" i="2"/>
  <c r="C159" i="2"/>
  <c r="D159" i="2" s="1"/>
  <c r="P159" i="2"/>
  <c r="S159" i="2"/>
  <c r="T159" i="2"/>
  <c r="C160" i="2"/>
  <c r="D160" i="2" s="1"/>
  <c r="O160" i="2"/>
  <c r="P160" i="2"/>
  <c r="S160" i="2"/>
  <c r="T160" i="2"/>
  <c r="C161" i="2"/>
  <c r="D161" i="2" s="1"/>
  <c r="O161" i="2"/>
  <c r="P161" i="2"/>
  <c r="S161" i="2"/>
  <c r="T161" i="2"/>
  <c r="C162" i="2"/>
  <c r="D162" i="2" s="1"/>
  <c r="O162" i="2"/>
  <c r="P162" i="2"/>
  <c r="S162" i="2"/>
  <c r="T162" i="2"/>
  <c r="C163" i="2"/>
  <c r="D163" i="2" s="1"/>
  <c r="O163" i="2"/>
  <c r="P163" i="2"/>
  <c r="S163" i="2"/>
  <c r="T163" i="2"/>
  <c r="C164" i="2"/>
  <c r="D164" i="2" s="1"/>
  <c r="O164" i="2"/>
  <c r="P164" i="2"/>
  <c r="S164" i="2"/>
  <c r="T164" i="2"/>
  <c r="C165" i="2"/>
  <c r="D165" i="2" s="1"/>
  <c r="O165" i="2"/>
  <c r="P165" i="2"/>
  <c r="S165" i="2"/>
  <c r="T165" i="2"/>
  <c r="C166" i="2"/>
  <c r="D166" i="2" s="1"/>
  <c r="O166" i="2"/>
  <c r="P166" i="2"/>
  <c r="S166" i="2"/>
  <c r="T166" i="2"/>
  <c r="C167" i="2"/>
  <c r="D167" i="2" s="1"/>
  <c r="O167" i="2"/>
  <c r="P167" i="2"/>
  <c r="S167" i="2"/>
  <c r="T167" i="2"/>
  <c r="C168" i="2"/>
  <c r="D168" i="2" s="1"/>
  <c r="O168" i="2"/>
  <c r="P168" i="2"/>
  <c r="S168" i="2"/>
  <c r="T168" i="2"/>
  <c r="C169" i="2"/>
  <c r="D169" i="2" s="1"/>
  <c r="O169" i="2"/>
  <c r="P169" i="2"/>
  <c r="S169" i="2"/>
  <c r="T169" i="2"/>
  <c r="C170" i="2"/>
  <c r="D170" i="2" s="1"/>
  <c r="O170" i="2"/>
  <c r="P170" i="2"/>
  <c r="S170" i="2"/>
  <c r="T170" i="2"/>
  <c r="C171" i="2"/>
  <c r="D171" i="2" s="1"/>
  <c r="P171" i="2"/>
  <c r="S171" i="2"/>
  <c r="T171" i="2"/>
  <c r="C172" i="2"/>
  <c r="D172" i="2" s="1"/>
  <c r="O172" i="2"/>
  <c r="P172" i="2"/>
  <c r="S172" i="2"/>
  <c r="T172" i="2"/>
  <c r="C173" i="2"/>
  <c r="D173" i="2" s="1"/>
  <c r="O173" i="2"/>
  <c r="P173" i="2"/>
  <c r="S173" i="2"/>
  <c r="T173" i="2"/>
  <c r="C174" i="2"/>
  <c r="D174" i="2" s="1"/>
  <c r="O174" i="2"/>
  <c r="P174" i="2"/>
  <c r="S174" i="2"/>
  <c r="T174" i="2"/>
  <c r="C175" i="2"/>
  <c r="D175" i="2" s="1"/>
  <c r="O175" i="2"/>
  <c r="P175" i="2"/>
  <c r="S175" i="2"/>
  <c r="T175" i="2"/>
  <c r="C176" i="2"/>
  <c r="D176" i="2" s="1"/>
  <c r="O176" i="2"/>
  <c r="P176" i="2"/>
  <c r="S176" i="2"/>
  <c r="T176" i="2"/>
  <c r="C177" i="2"/>
  <c r="D177" i="2" s="1"/>
  <c r="O177" i="2"/>
  <c r="P177" i="2"/>
  <c r="S177" i="2"/>
  <c r="T177" i="2"/>
  <c r="C178" i="2"/>
  <c r="D178" i="2" s="1"/>
  <c r="O178" i="2"/>
  <c r="P178" i="2"/>
  <c r="S178" i="2"/>
  <c r="T178" i="2"/>
  <c r="C179" i="2"/>
  <c r="D179" i="2" s="1"/>
  <c r="O179" i="2"/>
  <c r="P179" i="2"/>
  <c r="S179" i="2"/>
  <c r="T179" i="2"/>
  <c r="C180" i="2"/>
  <c r="D180" i="2" s="1"/>
  <c r="O180" i="2"/>
  <c r="P180" i="2"/>
  <c r="S180" i="2"/>
  <c r="T180" i="2"/>
  <c r="C181" i="2"/>
  <c r="D181" i="2" s="1"/>
  <c r="O181" i="2"/>
  <c r="P181" i="2"/>
  <c r="S181" i="2"/>
  <c r="T181" i="2"/>
  <c r="C182" i="2"/>
  <c r="D182" i="2" s="1"/>
  <c r="O182" i="2"/>
  <c r="P182" i="2"/>
  <c r="S182" i="2"/>
  <c r="T182" i="2"/>
  <c r="C183" i="2"/>
  <c r="D183" i="2" s="1"/>
  <c r="O183" i="2"/>
  <c r="P183" i="2"/>
  <c r="S183" i="2"/>
  <c r="T183" i="2"/>
  <c r="C184" i="2"/>
  <c r="D184" i="2" s="1"/>
  <c r="O184" i="2"/>
  <c r="P184" i="2"/>
  <c r="S184" i="2"/>
  <c r="T184" i="2"/>
  <c r="C185" i="2"/>
  <c r="D185" i="2" s="1"/>
  <c r="O185" i="2"/>
  <c r="P185" i="2"/>
  <c r="C186" i="2"/>
  <c r="D186" i="2" s="1"/>
  <c r="O186" i="2"/>
  <c r="P186" i="2"/>
  <c r="S186" i="2"/>
  <c r="T186" i="2"/>
  <c r="C187" i="2"/>
  <c r="D187" i="2" s="1"/>
  <c r="O187" i="2"/>
  <c r="P187" i="2"/>
  <c r="S187" i="2"/>
  <c r="T187" i="2"/>
  <c r="C188" i="2"/>
  <c r="D188" i="2" s="1"/>
  <c r="O188" i="2"/>
  <c r="P188" i="2"/>
  <c r="S188" i="2"/>
  <c r="T188" i="2"/>
  <c r="C189" i="2"/>
  <c r="D189" i="2" s="1"/>
  <c r="P189" i="2"/>
  <c r="S189" i="2"/>
  <c r="T189" i="2"/>
  <c r="C190" i="2"/>
  <c r="D190" i="2" s="1"/>
  <c r="O190" i="2"/>
  <c r="P190" i="2"/>
  <c r="S190" i="2"/>
  <c r="T190" i="2"/>
  <c r="C191" i="2"/>
  <c r="D191" i="2" s="1"/>
  <c r="O191" i="2"/>
  <c r="P191" i="2"/>
  <c r="S191" i="2"/>
  <c r="T191" i="2"/>
  <c r="C192" i="2"/>
  <c r="D192" i="2" s="1"/>
  <c r="O192" i="2"/>
  <c r="P192" i="2"/>
  <c r="S192" i="2"/>
  <c r="T192" i="2"/>
  <c r="C193" i="2"/>
  <c r="D193" i="2" s="1"/>
  <c r="O193" i="2"/>
  <c r="P193" i="2"/>
  <c r="S193" i="2"/>
  <c r="T193" i="2"/>
  <c r="C194" i="2"/>
  <c r="D194" i="2" s="1"/>
  <c r="O194" i="2"/>
  <c r="P194" i="2"/>
  <c r="S194" i="2"/>
  <c r="T194" i="2"/>
  <c r="C195" i="2"/>
  <c r="D195" i="2" s="1"/>
  <c r="O195" i="2"/>
  <c r="P195" i="2"/>
  <c r="S195" i="2"/>
  <c r="T195" i="2"/>
  <c r="C196" i="2"/>
  <c r="D196" i="2" s="1"/>
  <c r="O196" i="2"/>
  <c r="P196" i="2"/>
  <c r="S196" i="2"/>
  <c r="T196" i="2"/>
  <c r="C197" i="2"/>
  <c r="D197" i="2" s="1"/>
  <c r="O197" i="2"/>
  <c r="P197" i="2"/>
  <c r="S197" i="2"/>
  <c r="T197" i="2"/>
  <c r="C198" i="2"/>
  <c r="D198" i="2" s="1"/>
  <c r="O198" i="2"/>
  <c r="P198" i="2"/>
  <c r="S198" i="2"/>
  <c r="T198" i="2"/>
  <c r="C199" i="2"/>
  <c r="D199" i="2" s="1"/>
  <c r="P199" i="2"/>
  <c r="S199" i="2"/>
  <c r="T199" i="2"/>
  <c r="C200" i="2"/>
  <c r="D200" i="2" s="1"/>
  <c r="O200" i="2"/>
  <c r="P200" i="2"/>
  <c r="S200" i="2"/>
  <c r="T200" i="2"/>
  <c r="C201" i="2"/>
  <c r="D201" i="2" s="1"/>
  <c r="O201" i="2"/>
  <c r="P201" i="2"/>
  <c r="S201" i="2"/>
  <c r="T201" i="2"/>
  <c r="C202" i="2"/>
  <c r="D202" i="2" s="1"/>
  <c r="O202" i="2"/>
  <c r="P202" i="2"/>
  <c r="S202" i="2"/>
  <c r="T202" i="2"/>
  <c r="C203" i="2"/>
  <c r="D203" i="2" s="1"/>
  <c r="O203" i="2"/>
  <c r="P203" i="2"/>
  <c r="S203" i="2"/>
  <c r="T203" i="2"/>
  <c r="C204" i="2"/>
  <c r="D204" i="2" s="1"/>
  <c r="O204" i="2"/>
  <c r="P204" i="2"/>
  <c r="S204" i="2"/>
  <c r="T204" i="2"/>
  <c r="C205" i="2"/>
  <c r="D205" i="2" s="1"/>
  <c r="O205" i="2"/>
  <c r="P205" i="2"/>
  <c r="S205" i="2"/>
  <c r="T205" i="2"/>
  <c r="C206" i="2"/>
  <c r="D206" i="2" s="1"/>
  <c r="O206" i="2"/>
  <c r="P206" i="2"/>
  <c r="S206" i="2"/>
  <c r="T206" i="2"/>
  <c r="C207" i="2"/>
  <c r="D207" i="2" s="1"/>
  <c r="O207" i="2"/>
  <c r="P207" i="2"/>
  <c r="S207" i="2"/>
  <c r="T207" i="2"/>
  <c r="C208" i="2"/>
  <c r="D208" i="2" s="1"/>
  <c r="O208" i="2"/>
  <c r="P208" i="2"/>
  <c r="S208" i="2"/>
  <c r="T208" i="2"/>
  <c r="C209" i="2"/>
  <c r="D209" i="2" s="1"/>
  <c r="O209" i="2"/>
  <c r="P209" i="2"/>
  <c r="S209" i="2"/>
  <c r="T209" i="2"/>
  <c r="C210" i="2"/>
  <c r="D210" i="2" s="1"/>
  <c r="O210" i="2"/>
  <c r="P210" i="2"/>
  <c r="S210" i="2"/>
  <c r="T210" i="2"/>
  <c r="C211" i="2"/>
  <c r="D211" i="2" s="1"/>
  <c r="O211" i="2"/>
  <c r="P211" i="2"/>
  <c r="S211" i="2"/>
  <c r="T211" i="2"/>
  <c r="C212" i="2"/>
  <c r="D212" i="2" s="1"/>
  <c r="O212" i="2"/>
  <c r="P212" i="2"/>
  <c r="S212" i="2"/>
  <c r="T212" i="2"/>
  <c r="C213" i="2"/>
  <c r="D213" i="2" s="1"/>
  <c r="O213" i="2"/>
  <c r="P213" i="2"/>
  <c r="S213" i="2"/>
  <c r="T213" i="2"/>
  <c r="C214" i="2"/>
  <c r="D214" i="2" s="1"/>
  <c r="O214" i="2"/>
  <c r="P214" i="2"/>
  <c r="S214" i="2"/>
  <c r="T214" i="2"/>
  <c r="C215" i="2"/>
  <c r="D215" i="2" s="1"/>
  <c r="P215" i="2"/>
  <c r="S215" i="2"/>
  <c r="T215" i="2"/>
  <c r="C216" i="2"/>
  <c r="D216" i="2" s="1"/>
  <c r="O216" i="2"/>
  <c r="P216" i="2"/>
  <c r="S216" i="2"/>
  <c r="T216" i="2"/>
  <c r="C217" i="2"/>
  <c r="D217" i="2" s="1"/>
  <c r="O217" i="2"/>
  <c r="P217" i="2"/>
  <c r="S217" i="2"/>
  <c r="T217" i="2"/>
  <c r="C218" i="2"/>
  <c r="D218" i="2" s="1"/>
  <c r="O218" i="2"/>
  <c r="P218" i="2"/>
  <c r="S218" i="2"/>
  <c r="T218" i="2"/>
  <c r="C219" i="2"/>
  <c r="D219" i="2" s="1"/>
  <c r="O219" i="2"/>
  <c r="P219" i="2"/>
  <c r="S219" i="2"/>
  <c r="T219" i="2"/>
  <c r="C220" i="2"/>
  <c r="D220" i="2" s="1"/>
  <c r="O220" i="2"/>
  <c r="P220" i="2"/>
  <c r="S220" i="2"/>
  <c r="T220" i="2"/>
  <c r="C221" i="2"/>
  <c r="D221" i="2" s="1"/>
  <c r="O221" i="2"/>
  <c r="P221" i="2"/>
  <c r="S221" i="2"/>
  <c r="T221" i="2"/>
  <c r="C222" i="2"/>
  <c r="D222" i="2" s="1"/>
  <c r="O222" i="2"/>
  <c r="P222" i="2"/>
  <c r="S222" i="2"/>
  <c r="T222" i="2"/>
  <c r="C223" i="2"/>
  <c r="D223" i="2" s="1"/>
  <c r="O223" i="2"/>
  <c r="P223" i="2"/>
  <c r="S223" i="2"/>
  <c r="T223" i="2"/>
  <c r="C224" i="2"/>
  <c r="D224" i="2" s="1"/>
  <c r="O224" i="2"/>
  <c r="P224" i="2"/>
  <c r="S224" i="2"/>
  <c r="T224" i="2"/>
  <c r="C225" i="2"/>
  <c r="D225" i="2" s="1"/>
  <c r="O225" i="2"/>
  <c r="P225" i="2"/>
  <c r="S225" i="2"/>
  <c r="T225" i="2"/>
  <c r="C226" i="2"/>
  <c r="D226" i="2" s="1"/>
  <c r="O226" i="2"/>
  <c r="P226" i="2"/>
  <c r="S226" i="2"/>
  <c r="T226" i="2"/>
  <c r="C227" i="2"/>
  <c r="D227" i="2" s="1"/>
  <c r="O227" i="2"/>
  <c r="P227" i="2"/>
  <c r="S227" i="2"/>
  <c r="T227" i="2"/>
  <c r="C228" i="2"/>
  <c r="D228" i="2" s="1"/>
  <c r="P228" i="2"/>
  <c r="S228" i="2"/>
  <c r="T228" i="2"/>
  <c r="C229" i="2"/>
  <c r="D229" i="2" s="1"/>
  <c r="O229" i="2"/>
  <c r="P229" i="2"/>
  <c r="S229" i="2"/>
  <c r="T229" i="2"/>
  <c r="C230" i="2"/>
  <c r="D230" i="2"/>
  <c r="P230" i="2"/>
  <c r="S230" i="2"/>
  <c r="T230" i="2"/>
  <c r="C231" i="2"/>
  <c r="D231" i="2" s="1"/>
  <c r="O231" i="2"/>
  <c r="P231" i="2"/>
  <c r="S231" i="2"/>
  <c r="T231" i="2"/>
  <c r="C232" i="2"/>
  <c r="D232" i="2" s="1"/>
  <c r="P232" i="2"/>
  <c r="S232" i="2"/>
  <c r="T232" i="2"/>
  <c r="C233" i="2"/>
  <c r="D233" i="2" s="1"/>
  <c r="O233" i="2"/>
  <c r="P233" i="2"/>
  <c r="S233" i="2"/>
  <c r="T233" i="2"/>
  <c r="C234" i="2"/>
  <c r="D234" i="2"/>
  <c r="O234" i="2"/>
  <c r="P234" i="2"/>
  <c r="S234" i="2"/>
  <c r="T234" i="2"/>
  <c r="C235" i="2"/>
  <c r="D235" i="2" s="1"/>
  <c r="O235" i="2"/>
  <c r="P235" i="2"/>
  <c r="S235" i="2"/>
  <c r="T235" i="2"/>
  <c r="C236" i="2"/>
  <c r="D236" i="2"/>
  <c r="O236" i="2"/>
  <c r="P236" i="2"/>
  <c r="S236" i="2"/>
  <c r="T236" i="2"/>
  <c r="C237" i="2"/>
  <c r="D237" i="2" s="1"/>
  <c r="O237" i="2"/>
  <c r="P237" i="2"/>
  <c r="S237" i="2"/>
  <c r="T237" i="2"/>
  <c r="C238" i="2"/>
  <c r="D238" i="2"/>
  <c r="O238" i="2"/>
  <c r="P238" i="2"/>
  <c r="S238" i="2"/>
  <c r="T238" i="2"/>
  <c r="C239" i="2"/>
  <c r="D239" i="2" s="1"/>
  <c r="O239" i="2"/>
  <c r="P239" i="2"/>
  <c r="S239" i="2"/>
  <c r="T239" i="2"/>
  <c r="C240" i="2"/>
  <c r="D240" i="2"/>
  <c r="O240" i="2"/>
  <c r="P240" i="2"/>
  <c r="S240" i="2"/>
  <c r="T240" i="2"/>
  <c r="C241" i="2"/>
  <c r="D241" i="2" s="1"/>
  <c r="O241" i="2"/>
  <c r="P241" i="2"/>
  <c r="S241" i="2"/>
  <c r="T241" i="2"/>
  <c r="C242" i="2"/>
  <c r="D242" i="2"/>
  <c r="P242" i="2"/>
  <c r="S242" i="2"/>
  <c r="T242" i="2"/>
  <c r="C243" i="2"/>
  <c r="D243" i="2" s="1"/>
  <c r="O243" i="2"/>
  <c r="P243" i="2"/>
  <c r="S243" i="2"/>
  <c r="T243" i="2"/>
  <c r="C244" i="2"/>
  <c r="D244" i="2" s="1"/>
  <c r="O244" i="2"/>
  <c r="P244" i="2"/>
  <c r="S244" i="2"/>
  <c r="T244" i="2"/>
  <c r="C245" i="2"/>
  <c r="D245" i="2" s="1"/>
  <c r="O245" i="2"/>
  <c r="P245" i="2"/>
  <c r="S245" i="2"/>
  <c r="T245" i="2"/>
  <c r="C246" i="2"/>
  <c r="D246" i="2" s="1"/>
  <c r="O246" i="2"/>
  <c r="P246" i="2"/>
  <c r="S246" i="2"/>
  <c r="T246" i="2"/>
  <c r="C247" i="2"/>
  <c r="D247" i="2" s="1"/>
  <c r="O247" i="2"/>
  <c r="P247" i="2"/>
  <c r="S247" i="2"/>
  <c r="T247" i="2"/>
  <c r="C248" i="2"/>
  <c r="D248" i="2" s="1"/>
  <c r="O248" i="2"/>
  <c r="P248" i="2"/>
  <c r="S248" i="2"/>
  <c r="T248" i="2"/>
  <c r="C249" i="2"/>
  <c r="D249" i="2"/>
  <c r="O249" i="2"/>
  <c r="P249" i="2"/>
  <c r="S249" i="2"/>
  <c r="T249" i="2"/>
  <c r="C250" i="2"/>
  <c r="D250" i="2" s="1"/>
  <c r="O250" i="2"/>
  <c r="P250" i="2"/>
  <c r="S250" i="2"/>
  <c r="T250" i="2"/>
  <c r="C251" i="2"/>
  <c r="D251" i="2" s="1"/>
  <c r="O251" i="2"/>
  <c r="P251" i="2"/>
  <c r="S251" i="2"/>
  <c r="T251" i="2"/>
  <c r="C252" i="2"/>
  <c r="D252" i="2" s="1"/>
  <c r="O252" i="2"/>
  <c r="P252" i="2"/>
  <c r="S252" i="2"/>
  <c r="T252" i="2"/>
  <c r="C253" i="2"/>
  <c r="D253" i="2" s="1"/>
  <c r="O253" i="2"/>
  <c r="P253" i="2"/>
  <c r="S253" i="2"/>
  <c r="T253" i="2"/>
  <c r="C254" i="2"/>
  <c r="D254" i="2" s="1"/>
  <c r="O254" i="2"/>
  <c r="P254" i="2"/>
  <c r="S254" i="2"/>
  <c r="T254" i="2"/>
  <c r="C255" i="2"/>
  <c r="D255" i="2" s="1"/>
  <c r="P255" i="2"/>
  <c r="S255" i="2"/>
  <c r="T255" i="2"/>
  <c r="C256" i="2"/>
  <c r="D256" i="2" s="1"/>
  <c r="P256" i="2"/>
  <c r="S256" i="2"/>
  <c r="T256" i="2"/>
  <c r="C257" i="2"/>
  <c r="D257" i="2" s="1"/>
  <c r="O257" i="2"/>
  <c r="P257" i="2"/>
  <c r="S257" i="2"/>
  <c r="T257" i="2"/>
  <c r="C258" i="2"/>
  <c r="D258" i="2" s="1"/>
  <c r="O258" i="2"/>
  <c r="P258" i="2"/>
  <c r="S258" i="2"/>
  <c r="T258" i="2"/>
  <c r="C259" i="2"/>
  <c r="D259" i="2" s="1"/>
  <c r="O259" i="2"/>
  <c r="P259" i="2"/>
  <c r="S259" i="2"/>
  <c r="T259" i="2"/>
  <c r="C260" i="2"/>
  <c r="D260" i="2" s="1"/>
  <c r="O260" i="2"/>
  <c r="P260" i="2"/>
  <c r="S260" i="2"/>
  <c r="T260" i="2"/>
  <c r="C261" i="2"/>
  <c r="D261" i="2" s="1"/>
  <c r="O261" i="2"/>
  <c r="P261" i="2"/>
  <c r="S261" i="2"/>
  <c r="T261" i="2"/>
  <c r="C262" i="2"/>
  <c r="D262" i="2" s="1"/>
  <c r="O262" i="2"/>
  <c r="P262" i="2"/>
  <c r="S262" i="2"/>
  <c r="T262" i="2"/>
  <c r="C263" i="2"/>
  <c r="D263" i="2" s="1"/>
  <c r="O263" i="2"/>
  <c r="P263" i="2"/>
  <c r="S263" i="2"/>
  <c r="T263" i="2"/>
  <c r="C264" i="2"/>
  <c r="D264" i="2" s="1"/>
  <c r="O264" i="2"/>
  <c r="P264" i="2"/>
  <c r="S264" i="2"/>
  <c r="T264" i="2"/>
  <c r="C265" i="2"/>
  <c r="D265" i="2" s="1"/>
  <c r="O265" i="2"/>
  <c r="P265" i="2"/>
  <c r="S265" i="2"/>
  <c r="T265" i="2"/>
  <c r="C266" i="2"/>
  <c r="D266" i="2" s="1"/>
  <c r="P266" i="2"/>
  <c r="S266" i="2"/>
  <c r="T266" i="2"/>
  <c r="C267" i="2"/>
  <c r="D267" i="2" s="1"/>
  <c r="O267" i="2"/>
  <c r="P267" i="2"/>
  <c r="S267" i="2"/>
  <c r="T267" i="2"/>
  <c r="C268" i="2"/>
  <c r="D268" i="2" s="1"/>
  <c r="P268" i="2"/>
  <c r="S268" i="2"/>
  <c r="T268" i="2"/>
  <c r="C269" i="2"/>
  <c r="D269" i="2" s="1"/>
  <c r="O269" i="2"/>
  <c r="P269" i="2"/>
  <c r="S269" i="2"/>
  <c r="T269" i="2"/>
  <c r="C270" i="2"/>
  <c r="D270" i="2" s="1"/>
  <c r="O270" i="2"/>
  <c r="P270" i="2"/>
  <c r="S270" i="2"/>
  <c r="T270" i="2"/>
  <c r="C271" i="2"/>
  <c r="D271" i="2" s="1"/>
  <c r="O271" i="2"/>
  <c r="P271" i="2"/>
  <c r="S271" i="2"/>
  <c r="T271" i="2"/>
  <c r="C272" i="2"/>
  <c r="D272" i="2" s="1"/>
  <c r="O272" i="2"/>
  <c r="P272" i="2"/>
  <c r="S272" i="2"/>
  <c r="T272" i="2"/>
  <c r="C273" i="2"/>
  <c r="D273" i="2" s="1"/>
  <c r="P273" i="2"/>
  <c r="S273" i="2"/>
  <c r="T273" i="2"/>
  <c r="C274" i="2"/>
  <c r="D274" i="2" s="1"/>
  <c r="O274" i="2"/>
  <c r="P274" i="2"/>
  <c r="S274" i="2"/>
  <c r="T274" i="2"/>
  <c r="C275" i="2"/>
  <c r="D275" i="2"/>
  <c r="O275" i="2"/>
  <c r="P275" i="2"/>
  <c r="S275" i="2"/>
  <c r="T275" i="2"/>
  <c r="C276" i="2"/>
  <c r="D276" i="2" s="1"/>
  <c r="O276" i="2"/>
  <c r="P276" i="2"/>
  <c r="S276" i="2"/>
  <c r="T276" i="2"/>
  <c r="C277" i="2"/>
  <c r="D277" i="2" s="1"/>
  <c r="O277" i="2"/>
  <c r="P277" i="2"/>
  <c r="S277" i="2"/>
  <c r="T277" i="2"/>
  <c r="C278" i="2"/>
  <c r="D278" i="2" s="1"/>
  <c r="O278" i="2"/>
  <c r="P278" i="2"/>
  <c r="S278" i="2"/>
  <c r="T278" i="2"/>
  <c r="C279" i="2"/>
  <c r="D279" i="2" s="1"/>
  <c r="O279" i="2"/>
  <c r="P279" i="2"/>
  <c r="S279" i="2"/>
  <c r="T279" i="2"/>
  <c r="C280" i="2"/>
  <c r="D280" i="2" s="1"/>
  <c r="O280" i="2"/>
  <c r="P280" i="2"/>
  <c r="S280" i="2"/>
  <c r="T280" i="2"/>
  <c r="C281" i="2"/>
  <c r="D281" i="2" s="1"/>
  <c r="O281" i="2"/>
  <c r="P281" i="2"/>
  <c r="S281" i="2"/>
  <c r="T281" i="2"/>
  <c r="C282" i="2"/>
  <c r="D282" i="2" s="1"/>
  <c r="P282" i="2"/>
  <c r="S282" i="2"/>
  <c r="T282" i="2"/>
  <c r="C283" i="2"/>
  <c r="D283" i="2" s="1"/>
  <c r="P283" i="2"/>
  <c r="S283" i="2"/>
  <c r="T283" i="2"/>
  <c r="C284" i="2"/>
  <c r="D284" i="2" s="1"/>
  <c r="O284" i="2"/>
  <c r="P284" i="2"/>
  <c r="S284" i="2"/>
  <c r="T284" i="2"/>
  <c r="C285" i="2"/>
  <c r="D285" i="2" s="1"/>
  <c r="P285" i="2"/>
  <c r="S285" i="2"/>
  <c r="T285" i="2"/>
  <c r="C286" i="2"/>
  <c r="D286" i="2" s="1"/>
  <c r="O286" i="2"/>
  <c r="P286" i="2"/>
  <c r="S286" i="2"/>
  <c r="T286" i="2"/>
  <c r="C287" i="2"/>
  <c r="D287" i="2"/>
  <c r="O287" i="2"/>
  <c r="P287" i="2"/>
  <c r="P350" i="2" s="1"/>
  <c r="S287" i="2"/>
  <c r="T287" i="2"/>
  <c r="C288" i="2"/>
  <c r="D288" i="2" s="1"/>
  <c r="O288" i="2"/>
  <c r="P288" i="2"/>
  <c r="S288" i="2"/>
  <c r="T288" i="2"/>
  <c r="C289" i="2"/>
  <c r="D289" i="2" s="1"/>
  <c r="O289" i="2"/>
  <c r="P289" i="2"/>
  <c r="S289" i="2"/>
  <c r="T289" i="2"/>
  <c r="C290" i="2"/>
  <c r="D290" i="2" s="1"/>
  <c r="P290" i="2"/>
  <c r="S290" i="2"/>
  <c r="T290" i="2"/>
  <c r="C291" i="2"/>
  <c r="D291" i="2" s="1"/>
  <c r="O291" i="2"/>
  <c r="P291" i="2"/>
  <c r="S291" i="2"/>
  <c r="T291" i="2"/>
  <c r="C292" i="2"/>
  <c r="D292" i="2" s="1"/>
  <c r="O292" i="2"/>
  <c r="P292" i="2"/>
  <c r="S292" i="2"/>
  <c r="T292" i="2"/>
  <c r="C293" i="2"/>
  <c r="D293" i="2" s="1"/>
  <c r="P293" i="2"/>
  <c r="S293" i="2"/>
  <c r="T293" i="2"/>
  <c r="C294" i="2"/>
  <c r="D294" i="2" s="1"/>
  <c r="O294" i="2"/>
  <c r="P294" i="2"/>
  <c r="S294" i="2"/>
  <c r="T294" i="2"/>
  <c r="C295" i="2"/>
  <c r="D295" i="2" s="1"/>
  <c r="O295" i="2"/>
  <c r="P295" i="2"/>
  <c r="S295" i="2"/>
  <c r="T295" i="2"/>
  <c r="C296" i="2"/>
  <c r="D296" i="2"/>
  <c r="P296" i="2"/>
  <c r="S296" i="2"/>
  <c r="T296" i="2"/>
  <c r="C297" i="2"/>
  <c r="D297" i="2" s="1"/>
  <c r="O297" i="2"/>
  <c r="P297" i="2"/>
  <c r="S297" i="2"/>
  <c r="T297" i="2"/>
  <c r="C298" i="2"/>
  <c r="D298" i="2" s="1"/>
  <c r="O298" i="2"/>
  <c r="P298" i="2"/>
  <c r="S298" i="2"/>
  <c r="T298" i="2"/>
  <c r="C299" i="2"/>
  <c r="D299" i="2" s="1"/>
  <c r="O299" i="2"/>
  <c r="P299" i="2"/>
  <c r="S299" i="2"/>
  <c r="T299" i="2"/>
  <c r="C300" i="2"/>
  <c r="D300" i="2" s="1"/>
  <c r="O300" i="2"/>
  <c r="P300" i="2"/>
  <c r="S300" i="2"/>
  <c r="T300" i="2"/>
  <c r="C301" i="2"/>
  <c r="D301" i="2" s="1"/>
  <c r="O301" i="2"/>
  <c r="P301" i="2"/>
  <c r="S301" i="2"/>
  <c r="T301" i="2"/>
  <c r="C302" i="2"/>
  <c r="D302" i="2"/>
  <c r="O302" i="2"/>
  <c r="P302" i="2"/>
  <c r="S302" i="2"/>
  <c r="T302" i="2"/>
  <c r="C303" i="2"/>
  <c r="D303" i="2" s="1"/>
  <c r="O303" i="2"/>
  <c r="P303" i="2"/>
  <c r="S303" i="2"/>
  <c r="T303" i="2"/>
  <c r="C304" i="2"/>
  <c r="D304" i="2" s="1"/>
  <c r="O304" i="2"/>
  <c r="P304" i="2"/>
  <c r="S304" i="2"/>
  <c r="T304" i="2"/>
  <c r="C305" i="2"/>
  <c r="D305" i="2" s="1"/>
  <c r="O305" i="2"/>
  <c r="P305" i="2"/>
  <c r="S305" i="2"/>
  <c r="T305" i="2"/>
  <c r="C306" i="2"/>
  <c r="D306" i="2"/>
  <c r="O306" i="2"/>
  <c r="P306" i="2"/>
  <c r="S306" i="2"/>
  <c r="T306" i="2"/>
  <c r="C307" i="2"/>
  <c r="D307" i="2" s="1"/>
  <c r="O307" i="2"/>
  <c r="P307" i="2"/>
  <c r="S307" i="2"/>
  <c r="T307" i="2"/>
  <c r="C308" i="2"/>
  <c r="D308" i="2" s="1"/>
  <c r="O308" i="2"/>
  <c r="P308" i="2"/>
  <c r="S308" i="2"/>
  <c r="T308" i="2"/>
  <c r="C309" i="2"/>
  <c r="D309" i="2" s="1"/>
  <c r="P309" i="2"/>
  <c r="S309" i="2"/>
  <c r="T309" i="2"/>
  <c r="C310" i="2"/>
  <c r="D310" i="2" s="1"/>
  <c r="O310" i="2"/>
  <c r="P310" i="2"/>
  <c r="S310" i="2"/>
  <c r="T310" i="2"/>
  <c r="C311" i="2"/>
  <c r="D311" i="2" s="1"/>
  <c r="O311" i="2"/>
  <c r="P311" i="2"/>
  <c r="S311" i="2"/>
  <c r="T311" i="2"/>
  <c r="C312" i="2"/>
  <c r="D312" i="2" s="1"/>
  <c r="O312" i="2"/>
  <c r="P312" i="2"/>
  <c r="S312" i="2"/>
  <c r="T312" i="2"/>
  <c r="C313" i="2"/>
  <c r="D313" i="2" s="1"/>
  <c r="P313" i="2"/>
  <c r="S313" i="2"/>
  <c r="T313" i="2"/>
  <c r="C314" i="2"/>
  <c r="D314" i="2" s="1"/>
  <c r="O314" i="2"/>
  <c r="P314" i="2"/>
  <c r="S314" i="2"/>
  <c r="T314" i="2"/>
  <c r="C315" i="2"/>
  <c r="D315" i="2" s="1"/>
  <c r="O315" i="2"/>
  <c r="P315" i="2"/>
  <c r="S315" i="2"/>
  <c r="T315" i="2"/>
  <c r="C316" i="2"/>
  <c r="D316" i="2" s="1"/>
  <c r="O316" i="2"/>
  <c r="P316" i="2"/>
  <c r="S316" i="2"/>
  <c r="T316" i="2"/>
  <c r="C317" i="2"/>
  <c r="D317" i="2" s="1"/>
  <c r="O317" i="2"/>
  <c r="P317" i="2"/>
  <c r="P353" i="2" s="1"/>
  <c r="S317" i="2"/>
  <c r="T317" i="2"/>
  <c r="C318" i="2"/>
  <c r="D318" i="2" s="1"/>
  <c r="O318" i="2"/>
  <c r="P318" i="2"/>
  <c r="S318" i="2"/>
  <c r="T318" i="2"/>
  <c r="C319" i="2"/>
  <c r="D319" i="2" s="1"/>
  <c r="O319" i="2"/>
  <c r="P319" i="2"/>
  <c r="S319" i="2"/>
  <c r="T319" i="2"/>
  <c r="C320" i="2"/>
  <c r="D320" i="2" s="1"/>
  <c r="O320" i="2"/>
  <c r="P320" i="2"/>
  <c r="S320" i="2"/>
  <c r="T320" i="2"/>
  <c r="C321" i="2"/>
  <c r="D321" i="2"/>
  <c r="O321" i="2"/>
  <c r="P321" i="2"/>
  <c r="S321" i="2"/>
  <c r="T321" i="2"/>
  <c r="C322" i="2"/>
  <c r="D322" i="2" s="1"/>
  <c r="O322" i="2"/>
  <c r="P322" i="2"/>
  <c r="S322" i="2"/>
  <c r="T322" i="2"/>
  <c r="C323" i="2"/>
  <c r="D323" i="2" s="1"/>
  <c r="O323" i="2"/>
  <c r="P323" i="2"/>
  <c r="S323" i="2"/>
  <c r="T323" i="2"/>
  <c r="C324" i="2"/>
  <c r="D324" i="2" s="1"/>
  <c r="O324" i="2"/>
  <c r="P324" i="2"/>
  <c r="S324" i="2"/>
  <c r="T324" i="2"/>
  <c r="C325" i="2"/>
  <c r="D325" i="2"/>
  <c r="O325" i="2"/>
  <c r="P325" i="2"/>
  <c r="S325" i="2"/>
  <c r="T325" i="2"/>
  <c r="C326" i="2"/>
  <c r="D326" i="2" s="1"/>
  <c r="O326" i="2"/>
  <c r="P326" i="2"/>
  <c r="S326" i="2"/>
  <c r="T326" i="2"/>
  <c r="C327" i="2"/>
  <c r="D327" i="2" s="1"/>
  <c r="O327" i="2"/>
  <c r="P327" i="2"/>
  <c r="S327" i="2"/>
  <c r="T327" i="2"/>
  <c r="C328" i="2"/>
  <c r="D328" i="2" s="1"/>
  <c r="P328" i="2"/>
  <c r="S328" i="2"/>
  <c r="T328" i="2"/>
  <c r="C329" i="2"/>
  <c r="D329" i="2" s="1"/>
  <c r="O329" i="2"/>
  <c r="P329" i="2"/>
  <c r="S329" i="2"/>
  <c r="T329" i="2"/>
  <c r="C330" i="2"/>
  <c r="D330" i="2" s="1"/>
  <c r="O330" i="2"/>
  <c r="P330" i="2"/>
  <c r="S330" i="2"/>
  <c r="T330" i="2"/>
  <c r="C331" i="2"/>
  <c r="D331" i="2" s="1"/>
  <c r="P331" i="2"/>
  <c r="S331" i="2"/>
  <c r="T331" i="2"/>
  <c r="C332" i="2"/>
  <c r="D332" i="2" s="1"/>
  <c r="O332" i="2"/>
  <c r="P332" i="2"/>
  <c r="S332" i="2"/>
  <c r="T332" i="2"/>
  <c r="C333" i="2"/>
  <c r="D333" i="2" s="1"/>
  <c r="O333" i="2"/>
  <c r="P333" i="2"/>
  <c r="S333" i="2"/>
  <c r="T333" i="2"/>
  <c r="C334" i="2"/>
  <c r="D334" i="2" s="1"/>
  <c r="P334" i="2"/>
  <c r="S334" i="2"/>
  <c r="T334" i="2"/>
  <c r="C335" i="2"/>
  <c r="D335" i="2" s="1"/>
  <c r="O335" i="2"/>
  <c r="P335" i="2"/>
  <c r="S335" i="2"/>
  <c r="T335" i="2"/>
  <c r="C336" i="2"/>
  <c r="D336" i="2"/>
  <c r="O336" i="2"/>
  <c r="P336" i="2"/>
  <c r="S336" i="2"/>
  <c r="T336" i="2"/>
  <c r="C337" i="2"/>
  <c r="D337" i="2" s="1"/>
  <c r="O337" i="2"/>
  <c r="P337" i="2"/>
  <c r="S337" i="2"/>
  <c r="T337" i="2"/>
  <c r="C338" i="2"/>
  <c r="D338" i="2"/>
  <c r="P338" i="2"/>
  <c r="S338" i="2"/>
  <c r="T338" i="2"/>
  <c r="C339" i="2"/>
  <c r="D339" i="2" s="1"/>
  <c r="O339" i="2"/>
  <c r="P339" i="2"/>
  <c r="S339" i="2"/>
  <c r="T339" i="2"/>
  <c r="C340" i="2"/>
  <c r="D340" i="2" s="1"/>
  <c r="O340" i="2"/>
  <c r="P340" i="2"/>
  <c r="S340" i="2"/>
  <c r="T340" i="2"/>
  <c r="C341" i="2"/>
  <c r="D341" i="2" s="1"/>
  <c r="O341" i="2"/>
  <c r="P341" i="2"/>
  <c r="S341" i="2"/>
  <c r="T341" i="2"/>
  <c r="C342" i="2"/>
  <c r="D342" i="2" s="1"/>
  <c r="P342" i="2"/>
  <c r="S342" i="2"/>
  <c r="T342" i="2"/>
  <c r="C343" i="2"/>
  <c r="D343" i="2"/>
  <c r="P343" i="2"/>
  <c r="S343" i="2"/>
  <c r="T343" i="2"/>
  <c r="C344" i="2"/>
  <c r="D344" i="2" s="1"/>
  <c r="O344" i="2"/>
  <c r="P344" i="2"/>
  <c r="S344" i="2"/>
  <c r="T344" i="2"/>
  <c r="C345" i="2"/>
  <c r="D345" i="2" s="1"/>
  <c r="O345" i="2"/>
  <c r="P345" i="2"/>
  <c r="S345" i="2"/>
  <c r="T345" i="2"/>
  <c r="C346" i="2"/>
  <c r="D346" i="2"/>
  <c r="O346" i="2"/>
  <c r="P346" i="2"/>
  <c r="S346" i="2"/>
  <c r="T346" i="2"/>
  <c r="H348" i="2"/>
  <c r="N348" i="2"/>
  <c r="H349" i="2"/>
  <c r="N349" i="2"/>
  <c r="N356" i="2" s="1"/>
  <c r="H350" i="2"/>
  <c r="N350" i="2"/>
  <c r="H351" i="2"/>
  <c r="N351" i="2"/>
  <c r="H352" i="2"/>
  <c r="N352" i="2"/>
  <c r="H353" i="2"/>
  <c r="H354" i="2"/>
  <c r="H355" i="2"/>
  <c r="P355" i="2"/>
  <c r="D3" i="3"/>
  <c r="M3" i="3"/>
  <c r="N3" i="3"/>
  <c r="Q3" i="3"/>
  <c r="R3" i="3"/>
  <c r="D4" i="3"/>
  <c r="M4" i="3"/>
  <c r="N4" i="3"/>
  <c r="Q4" i="3"/>
  <c r="R4" i="3"/>
  <c r="D5" i="3"/>
  <c r="M5" i="3"/>
  <c r="N5" i="3"/>
  <c r="D6" i="3"/>
  <c r="N6" i="3"/>
  <c r="Q6" i="3"/>
  <c r="R6" i="3"/>
  <c r="D7" i="3"/>
  <c r="M7" i="3"/>
  <c r="N7" i="3"/>
  <c r="Q7" i="3"/>
  <c r="R7" i="3"/>
  <c r="D8" i="3"/>
  <c r="N8" i="3"/>
  <c r="Q8" i="3"/>
  <c r="R8" i="3"/>
  <c r="D9" i="3"/>
  <c r="M9" i="3"/>
  <c r="N9" i="3"/>
  <c r="Q9" i="3"/>
  <c r="R9" i="3"/>
  <c r="D10" i="3"/>
  <c r="M10" i="3"/>
  <c r="N10" i="3"/>
  <c r="Q10" i="3"/>
  <c r="R10" i="3"/>
  <c r="D11" i="3"/>
  <c r="N11" i="3"/>
  <c r="Q11" i="3"/>
  <c r="R11" i="3"/>
  <c r="D12" i="3"/>
  <c r="N12" i="3"/>
  <c r="Q12" i="3"/>
  <c r="R12" i="3"/>
  <c r="D13" i="3"/>
  <c r="N13" i="3"/>
  <c r="Q13" i="3"/>
  <c r="R13" i="3"/>
  <c r="D14" i="3"/>
  <c r="M14" i="3"/>
  <c r="N14" i="3"/>
  <c r="Q14" i="3"/>
  <c r="R14" i="3"/>
  <c r="D15" i="3"/>
  <c r="M15" i="3"/>
  <c r="N15" i="3"/>
  <c r="Q15" i="3"/>
  <c r="R15" i="3"/>
  <c r="D16" i="3"/>
  <c r="N16" i="3"/>
  <c r="Q16" i="3"/>
  <c r="R16" i="3"/>
  <c r="D17" i="3"/>
  <c r="M17" i="3"/>
  <c r="N17" i="3"/>
  <c r="Q17" i="3"/>
  <c r="R17" i="3"/>
  <c r="D18" i="3"/>
  <c r="M18" i="3"/>
  <c r="N18" i="3"/>
  <c r="Q18" i="3"/>
  <c r="R18" i="3"/>
  <c r="D19" i="3"/>
  <c r="M19" i="3"/>
  <c r="N19" i="3"/>
  <c r="Q19" i="3"/>
  <c r="R19" i="3"/>
  <c r="D20" i="3"/>
  <c r="N20" i="3"/>
  <c r="Q20" i="3"/>
  <c r="R20" i="3"/>
  <c r="D21" i="3"/>
  <c r="M21" i="3"/>
  <c r="N21" i="3"/>
  <c r="Q21" i="3"/>
  <c r="R21" i="3"/>
  <c r="D22" i="3"/>
  <c r="M22" i="3"/>
  <c r="N22" i="3"/>
  <c r="Q22" i="3"/>
  <c r="R22" i="3"/>
  <c r="D23" i="3"/>
  <c r="N23" i="3"/>
  <c r="Q23" i="3"/>
  <c r="R23" i="3"/>
  <c r="D24" i="3"/>
  <c r="M24" i="3"/>
  <c r="N24" i="3"/>
  <c r="Q24" i="3"/>
  <c r="R24" i="3"/>
  <c r="D25" i="3"/>
  <c r="M25" i="3"/>
  <c r="N25" i="3"/>
  <c r="Q25" i="3"/>
  <c r="R25" i="3"/>
  <c r="D26" i="3"/>
  <c r="M26" i="3"/>
  <c r="N26" i="3"/>
  <c r="Q26" i="3"/>
  <c r="R26" i="3"/>
  <c r="D27" i="3"/>
  <c r="M27" i="3"/>
  <c r="N27" i="3"/>
  <c r="Q27" i="3"/>
  <c r="R27" i="3"/>
  <c r="D28" i="3"/>
  <c r="N28" i="3"/>
  <c r="Q28" i="3"/>
  <c r="R28" i="3"/>
  <c r="D29" i="3"/>
  <c r="N29" i="3"/>
  <c r="Q29" i="3"/>
  <c r="R29" i="3"/>
  <c r="D30" i="3"/>
  <c r="N30" i="3"/>
  <c r="Q30" i="3"/>
  <c r="R30" i="3"/>
  <c r="D31" i="3"/>
  <c r="M31" i="3"/>
  <c r="N31" i="3"/>
  <c r="Q31" i="3"/>
  <c r="R31" i="3"/>
  <c r="N32" i="3"/>
  <c r="Q32" i="3"/>
  <c r="R32" i="3"/>
  <c r="D33" i="3"/>
  <c r="M33" i="3"/>
  <c r="N33" i="3"/>
  <c r="Q33" i="3"/>
  <c r="R33" i="3"/>
  <c r="D34" i="3"/>
  <c r="M34" i="3"/>
  <c r="N34" i="3"/>
  <c r="Q34" i="3"/>
  <c r="R34" i="3"/>
  <c r="D35" i="3"/>
  <c r="M35" i="3"/>
  <c r="N35" i="3"/>
  <c r="Q35" i="3"/>
  <c r="R35" i="3"/>
  <c r="D36" i="3"/>
  <c r="M36" i="3"/>
  <c r="N36" i="3"/>
  <c r="Q36" i="3"/>
  <c r="R36" i="3"/>
  <c r="D37" i="3"/>
  <c r="N37" i="3"/>
  <c r="Q37" i="3"/>
  <c r="R37" i="3"/>
  <c r="D38" i="3"/>
  <c r="M38" i="3"/>
  <c r="N38" i="3"/>
  <c r="Q38" i="3"/>
  <c r="R38" i="3"/>
  <c r="D39" i="3"/>
  <c r="N39" i="3"/>
  <c r="Q39" i="3"/>
  <c r="R39" i="3"/>
  <c r="D40" i="3"/>
  <c r="M40" i="3"/>
  <c r="N40" i="3"/>
  <c r="Q40" i="3"/>
  <c r="R40" i="3"/>
  <c r="D41" i="3"/>
  <c r="M41" i="3"/>
  <c r="N41" i="3"/>
  <c r="Q41" i="3"/>
  <c r="R41" i="3"/>
  <c r="D42" i="3"/>
  <c r="N42" i="3"/>
  <c r="Q42" i="3"/>
  <c r="R42" i="3"/>
  <c r="D43" i="3"/>
  <c r="M43" i="3"/>
  <c r="N43" i="3"/>
  <c r="Q43" i="3"/>
  <c r="R43" i="3"/>
  <c r="D44" i="3"/>
  <c r="N44" i="3"/>
  <c r="Q44" i="3"/>
  <c r="R44" i="3"/>
  <c r="D45" i="3"/>
  <c r="N45" i="3"/>
  <c r="Q45" i="3"/>
  <c r="R45" i="3"/>
  <c r="D46" i="3"/>
  <c r="N46" i="3"/>
  <c r="Q46" i="3"/>
  <c r="R46" i="3"/>
  <c r="D47" i="3"/>
  <c r="N47" i="3"/>
  <c r="Q47" i="3"/>
  <c r="R47" i="3"/>
  <c r="D48" i="3"/>
  <c r="M48" i="3"/>
  <c r="N48" i="3"/>
  <c r="Q48" i="3"/>
  <c r="R48" i="3"/>
  <c r="D49" i="3"/>
  <c r="M49" i="3"/>
  <c r="N49" i="3"/>
  <c r="Q49" i="3"/>
  <c r="R49" i="3"/>
  <c r="D50" i="3"/>
  <c r="M50" i="3"/>
  <c r="N50" i="3"/>
  <c r="D51" i="3"/>
  <c r="N51" i="3"/>
  <c r="Q51" i="3"/>
  <c r="R51" i="3"/>
  <c r="D52" i="3"/>
  <c r="M52" i="3"/>
  <c r="N52" i="3"/>
  <c r="Q52" i="3"/>
  <c r="R52" i="3"/>
  <c r="D53" i="3"/>
  <c r="N53" i="3"/>
  <c r="Q53" i="3"/>
  <c r="R53" i="3"/>
  <c r="D54" i="3"/>
  <c r="M54" i="3"/>
  <c r="N54" i="3"/>
  <c r="Q54" i="3"/>
  <c r="R54" i="3"/>
  <c r="D55" i="3"/>
  <c r="M55" i="3"/>
  <c r="N55" i="3"/>
  <c r="Q55" i="3"/>
  <c r="R55" i="3"/>
  <c r="D56" i="3"/>
  <c r="M56" i="3"/>
  <c r="N56" i="3"/>
  <c r="Q56" i="3"/>
  <c r="R56" i="3"/>
  <c r="D57" i="3"/>
  <c r="N57" i="3"/>
  <c r="Q57" i="3"/>
  <c r="R57" i="3"/>
  <c r="D58" i="3"/>
  <c r="N58" i="3"/>
  <c r="Q58" i="3"/>
  <c r="R58" i="3"/>
  <c r="D59" i="3"/>
  <c r="M59" i="3"/>
  <c r="N59" i="3"/>
  <c r="Q59" i="3"/>
  <c r="R59" i="3"/>
  <c r="D60" i="3"/>
  <c r="M60" i="3"/>
  <c r="N60" i="3"/>
  <c r="Q60" i="3"/>
  <c r="R60" i="3"/>
  <c r="D61" i="3"/>
  <c r="M61" i="3"/>
  <c r="N61" i="3"/>
  <c r="Q61" i="3"/>
  <c r="R61" i="3"/>
  <c r="D62" i="3"/>
  <c r="M62" i="3"/>
  <c r="N62" i="3"/>
  <c r="Q62" i="3"/>
  <c r="R62" i="3"/>
  <c r="D63" i="3"/>
  <c r="N63" i="3"/>
  <c r="Q63" i="3"/>
  <c r="R63" i="3"/>
  <c r="D64" i="3"/>
  <c r="M64" i="3"/>
  <c r="N64" i="3"/>
  <c r="Q64" i="3"/>
  <c r="R64" i="3"/>
  <c r="D65" i="3"/>
  <c r="M65" i="3"/>
  <c r="N65" i="3"/>
  <c r="Q65" i="3"/>
  <c r="R65" i="3"/>
  <c r="D66" i="3"/>
  <c r="N66" i="3"/>
  <c r="Q66" i="3"/>
  <c r="R66" i="3"/>
  <c r="D67" i="3"/>
  <c r="M67" i="3"/>
  <c r="N67" i="3"/>
  <c r="D68" i="3"/>
  <c r="N68" i="3"/>
  <c r="Q68" i="3"/>
  <c r="R68" i="3"/>
  <c r="D69" i="3"/>
  <c r="N69" i="3"/>
  <c r="Q69" i="3"/>
  <c r="R69" i="3"/>
  <c r="D70" i="3"/>
  <c r="M70" i="3"/>
  <c r="N70" i="3"/>
  <c r="Q70" i="3"/>
  <c r="R70" i="3"/>
  <c r="D71" i="3"/>
  <c r="M71" i="3"/>
  <c r="N71" i="3"/>
  <c r="Q71" i="3"/>
  <c r="R71" i="3"/>
  <c r="D72" i="3"/>
  <c r="M72" i="3"/>
  <c r="N72" i="3"/>
  <c r="Q72" i="3"/>
  <c r="R72" i="3"/>
  <c r="D73" i="3"/>
  <c r="N73" i="3"/>
  <c r="Q73" i="3"/>
  <c r="R73" i="3"/>
  <c r="D74" i="3"/>
  <c r="M74" i="3"/>
  <c r="N74" i="3"/>
  <c r="Q74" i="3"/>
  <c r="R74" i="3"/>
  <c r="D75" i="3"/>
  <c r="M75" i="3"/>
  <c r="N75" i="3"/>
  <c r="Q75" i="3"/>
  <c r="R75" i="3"/>
  <c r="D76" i="3"/>
  <c r="M76" i="3"/>
  <c r="N76" i="3"/>
  <c r="Q76" i="3"/>
  <c r="R76" i="3"/>
  <c r="D77" i="3"/>
  <c r="M77" i="3"/>
  <c r="N77" i="3"/>
  <c r="D78" i="3"/>
  <c r="M78" i="3"/>
  <c r="N78" i="3"/>
  <c r="D79" i="3"/>
  <c r="N79" i="3"/>
  <c r="Q79" i="3"/>
  <c r="R79" i="3"/>
  <c r="D80" i="3"/>
  <c r="M80" i="3"/>
  <c r="N80" i="3"/>
  <c r="Q80" i="3"/>
  <c r="R80" i="3"/>
  <c r="D81" i="3"/>
  <c r="M81" i="3"/>
  <c r="N81" i="3"/>
  <c r="D82" i="3"/>
  <c r="M82" i="3"/>
  <c r="N82" i="3"/>
  <c r="Q82" i="3"/>
  <c r="R82" i="3"/>
  <c r="D83" i="3"/>
  <c r="N83" i="3"/>
  <c r="Q83" i="3"/>
  <c r="R83" i="3"/>
  <c r="D84" i="3"/>
  <c r="M84" i="3"/>
  <c r="N84" i="3"/>
  <c r="Q84" i="3"/>
  <c r="R84" i="3"/>
  <c r="D85" i="3"/>
  <c r="M85" i="3"/>
  <c r="N85" i="3"/>
  <c r="Q85" i="3"/>
  <c r="R85" i="3"/>
  <c r="D86" i="3"/>
  <c r="N86" i="3"/>
  <c r="Q86" i="3"/>
  <c r="R86" i="3"/>
  <c r="D87" i="3"/>
  <c r="N87" i="3"/>
  <c r="Q87" i="3"/>
  <c r="R87" i="3"/>
  <c r="D88" i="3"/>
  <c r="N88" i="3"/>
  <c r="Q88" i="3"/>
  <c r="R88" i="3"/>
  <c r="D89" i="3"/>
  <c r="M89" i="3"/>
  <c r="N89" i="3"/>
  <c r="Q89" i="3"/>
  <c r="R89" i="3"/>
  <c r="D90" i="3"/>
  <c r="N90" i="3"/>
  <c r="Q90" i="3"/>
  <c r="R90" i="3"/>
  <c r="D91" i="3"/>
  <c r="M91" i="3"/>
  <c r="N91" i="3"/>
  <c r="D92" i="3"/>
  <c r="N92" i="3"/>
  <c r="Q92" i="3"/>
  <c r="R92" i="3"/>
  <c r="D93" i="3"/>
  <c r="M93" i="3"/>
  <c r="N93" i="3"/>
  <c r="Q93" i="3"/>
  <c r="R93" i="3"/>
  <c r="D94" i="3"/>
  <c r="M94" i="3"/>
  <c r="N94" i="3"/>
  <c r="Q94" i="3"/>
  <c r="R94" i="3"/>
  <c r="D95" i="3"/>
  <c r="M95" i="3"/>
  <c r="N95" i="3"/>
  <c r="Q95" i="3"/>
  <c r="R95" i="3"/>
  <c r="D96" i="3"/>
  <c r="N96" i="3"/>
  <c r="Q96" i="3"/>
  <c r="R96" i="3"/>
  <c r="D97" i="3"/>
  <c r="M97" i="3"/>
  <c r="N97" i="3"/>
  <c r="Q97" i="3"/>
  <c r="R97" i="3"/>
  <c r="D98" i="3"/>
  <c r="N98" i="3"/>
  <c r="Q98" i="3"/>
  <c r="R98" i="3"/>
  <c r="D99" i="3"/>
  <c r="N99" i="3"/>
  <c r="Q99" i="3"/>
  <c r="R99" i="3"/>
  <c r="D100" i="3"/>
  <c r="N100" i="3"/>
  <c r="Q100" i="3"/>
  <c r="R100" i="3"/>
  <c r="D101" i="3"/>
  <c r="M101" i="3"/>
  <c r="N101" i="3"/>
  <c r="Q101" i="3"/>
  <c r="R101" i="3"/>
  <c r="D102" i="3"/>
  <c r="N102" i="3"/>
  <c r="Q102" i="3"/>
  <c r="R102" i="3"/>
  <c r="D103" i="3"/>
  <c r="N103" i="3"/>
  <c r="Q103" i="3"/>
  <c r="R103" i="3"/>
  <c r="D104" i="3"/>
  <c r="M104" i="3"/>
  <c r="N104" i="3"/>
  <c r="Q104" i="3"/>
  <c r="R104" i="3"/>
  <c r="D105" i="3"/>
  <c r="M105" i="3"/>
  <c r="N105" i="3"/>
  <c r="Q105" i="3"/>
  <c r="R105" i="3"/>
  <c r="D106" i="3"/>
  <c r="M106" i="3"/>
  <c r="N106" i="3"/>
  <c r="Q106" i="3"/>
  <c r="R106" i="3"/>
  <c r="D107" i="3"/>
  <c r="M107" i="3"/>
  <c r="N107" i="3"/>
  <c r="Q107" i="3"/>
  <c r="R107" i="3"/>
  <c r="D108" i="3"/>
  <c r="M108" i="3"/>
  <c r="N108" i="3"/>
  <c r="Q108" i="3"/>
  <c r="R108" i="3"/>
  <c r="D109" i="3"/>
  <c r="M109" i="3"/>
  <c r="N109" i="3"/>
  <c r="Q109" i="3"/>
  <c r="R109" i="3"/>
  <c r="D110" i="3"/>
  <c r="N110" i="3"/>
  <c r="Q110" i="3"/>
  <c r="R110" i="3"/>
  <c r="D111" i="3"/>
  <c r="M111" i="3"/>
  <c r="N111" i="3"/>
  <c r="Q111" i="3"/>
  <c r="R111" i="3"/>
  <c r="D112" i="3"/>
  <c r="N112" i="3"/>
  <c r="Q112" i="3"/>
  <c r="R112" i="3"/>
  <c r="D113" i="3"/>
  <c r="M113" i="3"/>
  <c r="N113" i="3"/>
  <c r="Q113" i="3"/>
  <c r="R113" i="3"/>
  <c r="D114" i="3"/>
  <c r="N114" i="3"/>
  <c r="Q114" i="3"/>
  <c r="R114" i="3"/>
  <c r="D115" i="3"/>
  <c r="M115" i="3"/>
  <c r="N115" i="3"/>
  <c r="Q115" i="3"/>
  <c r="R115" i="3"/>
  <c r="D116" i="3"/>
  <c r="N116" i="3"/>
  <c r="Q116" i="3"/>
  <c r="R116" i="3"/>
  <c r="D117" i="3"/>
  <c r="M117" i="3"/>
  <c r="N117" i="3"/>
  <c r="Q117" i="3"/>
  <c r="R117" i="3"/>
  <c r="D118" i="3"/>
  <c r="M118" i="3"/>
  <c r="N118" i="3"/>
  <c r="Q118" i="3"/>
  <c r="R118" i="3"/>
  <c r="D119" i="3"/>
  <c r="M119" i="3"/>
  <c r="N119" i="3"/>
  <c r="Q119" i="3"/>
  <c r="R119" i="3"/>
  <c r="D120" i="3"/>
  <c r="M120" i="3"/>
  <c r="N120" i="3"/>
  <c r="Q120" i="3"/>
  <c r="R120" i="3"/>
  <c r="D121" i="3"/>
  <c r="M121" i="3"/>
  <c r="N121" i="3"/>
  <c r="D122" i="3"/>
  <c r="M122" i="3"/>
  <c r="N122" i="3"/>
  <c r="Q122" i="3"/>
  <c r="R122" i="3"/>
  <c r="D123" i="3"/>
  <c r="M123" i="3"/>
  <c r="N123" i="3"/>
  <c r="Q123" i="3"/>
  <c r="R123" i="3"/>
  <c r="D124" i="3"/>
  <c r="M124" i="3"/>
  <c r="N124" i="3"/>
  <c r="Q124" i="3"/>
  <c r="R124" i="3"/>
  <c r="D125" i="3"/>
  <c r="M125" i="3"/>
  <c r="N125" i="3"/>
  <c r="Q125" i="3"/>
  <c r="R125" i="3"/>
  <c r="D126" i="3"/>
  <c r="M126" i="3"/>
  <c r="N126" i="3"/>
  <c r="Q126" i="3"/>
  <c r="R126" i="3"/>
  <c r="D127" i="3"/>
  <c r="N127" i="3"/>
  <c r="Q127" i="3"/>
  <c r="R127" i="3"/>
  <c r="D128" i="3"/>
  <c r="N128" i="3"/>
  <c r="Q128" i="3"/>
  <c r="R128" i="3"/>
  <c r="D129" i="3"/>
  <c r="M129" i="3"/>
  <c r="N129" i="3"/>
  <c r="Q129" i="3"/>
  <c r="R129" i="3"/>
  <c r="D130" i="3"/>
  <c r="M130" i="3"/>
  <c r="N130" i="3"/>
  <c r="Q130" i="3"/>
  <c r="R130" i="3"/>
  <c r="D131" i="3"/>
  <c r="N131" i="3"/>
  <c r="Q131" i="3"/>
  <c r="R131" i="3"/>
  <c r="D132" i="3"/>
  <c r="M132" i="3"/>
  <c r="N132" i="3"/>
  <c r="Q132" i="3"/>
  <c r="R132" i="3"/>
  <c r="D133" i="3"/>
  <c r="M133" i="3"/>
  <c r="N133" i="3"/>
  <c r="Q133" i="3"/>
  <c r="R133" i="3"/>
  <c r="D134" i="3"/>
  <c r="M134" i="3"/>
  <c r="N134" i="3"/>
  <c r="Q134" i="3"/>
  <c r="R134" i="3"/>
  <c r="D135" i="3"/>
  <c r="M135" i="3"/>
  <c r="N135" i="3"/>
  <c r="Q135" i="3"/>
  <c r="R135" i="3"/>
  <c r="D136" i="3"/>
  <c r="N136" i="3"/>
  <c r="Q136" i="3"/>
  <c r="R136" i="3"/>
  <c r="D137" i="3"/>
  <c r="M137" i="3"/>
  <c r="N137" i="3"/>
  <c r="Q137" i="3"/>
  <c r="R137" i="3"/>
  <c r="D138" i="3"/>
  <c r="M138" i="3"/>
  <c r="N138" i="3"/>
  <c r="Q138" i="3"/>
  <c r="R138" i="3"/>
  <c r="D139" i="3"/>
  <c r="M139" i="3"/>
  <c r="N139" i="3"/>
  <c r="Q139" i="3"/>
  <c r="R139" i="3"/>
  <c r="D140" i="3"/>
  <c r="M140" i="3"/>
  <c r="N140" i="3"/>
  <c r="Q140" i="3"/>
  <c r="R140" i="3"/>
  <c r="D141" i="3"/>
  <c r="M141" i="3"/>
  <c r="N141" i="3"/>
  <c r="Q141" i="3"/>
  <c r="R141" i="3"/>
  <c r="D142" i="3"/>
  <c r="M142" i="3"/>
  <c r="N142" i="3"/>
  <c r="R142" i="3"/>
  <c r="D143" i="3"/>
  <c r="M143" i="3"/>
  <c r="N143" i="3"/>
  <c r="Q143" i="3"/>
  <c r="R143" i="3"/>
  <c r="D144" i="3"/>
  <c r="M144" i="3"/>
  <c r="N144" i="3"/>
  <c r="Q144" i="3"/>
  <c r="R144" i="3"/>
  <c r="D145" i="3"/>
  <c r="N145" i="3"/>
  <c r="Q145" i="3"/>
  <c r="R145" i="3"/>
  <c r="D146" i="3"/>
  <c r="N146" i="3"/>
  <c r="Q146" i="3"/>
  <c r="R146" i="3"/>
  <c r="D147" i="3"/>
  <c r="N147" i="3"/>
  <c r="Q147" i="3"/>
  <c r="R147" i="3"/>
  <c r="D148" i="3"/>
  <c r="N148" i="3"/>
  <c r="Q148" i="3"/>
  <c r="R148" i="3"/>
  <c r="D149" i="3"/>
  <c r="N149" i="3"/>
  <c r="Q149" i="3"/>
  <c r="R149" i="3"/>
  <c r="D150" i="3"/>
  <c r="N150" i="3"/>
  <c r="Q150" i="3"/>
  <c r="R150" i="3"/>
  <c r="D151" i="3"/>
  <c r="N151" i="3"/>
  <c r="Q151" i="3"/>
  <c r="R151" i="3"/>
  <c r="D152" i="3"/>
  <c r="M152" i="3"/>
  <c r="N152" i="3"/>
  <c r="Q152" i="3"/>
  <c r="R152" i="3"/>
  <c r="D153" i="3"/>
  <c r="M153" i="3"/>
  <c r="N153" i="3"/>
  <c r="D154" i="3"/>
  <c r="M154" i="3"/>
  <c r="N154" i="3"/>
  <c r="Q154" i="3"/>
  <c r="R154" i="3"/>
  <c r="D155" i="3"/>
  <c r="M155" i="3"/>
  <c r="N155" i="3"/>
  <c r="Q155" i="3"/>
  <c r="R155" i="3"/>
  <c r="D156" i="3"/>
  <c r="N156" i="3"/>
  <c r="D157" i="3"/>
  <c r="M157" i="3"/>
  <c r="N157" i="3"/>
  <c r="D158" i="3"/>
  <c r="M158" i="3"/>
  <c r="N158" i="3"/>
  <c r="Q158" i="3"/>
  <c r="R158" i="3"/>
  <c r="D159" i="3"/>
  <c r="M159" i="3"/>
  <c r="N159" i="3"/>
  <c r="Q159" i="3"/>
  <c r="R159" i="3"/>
  <c r="D160" i="3"/>
  <c r="M160" i="3"/>
  <c r="N160" i="3"/>
  <c r="Q160" i="3"/>
  <c r="R160" i="3"/>
  <c r="D161" i="3"/>
  <c r="M161" i="3"/>
  <c r="N161" i="3"/>
  <c r="Q161" i="3"/>
  <c r="R161" i="3"/>
  <c r="D162" i="3"/>
  <c r="N162" i="3"/>
  <c r="Q162" i="3"/>
  <c r="R162" i="3"/>
  <c r="D163" i="3"/>
  <c r="N163" i="3"/>
  <c r="Q163" i="3"/>
  <c r="R163" i="3"/>
  <c r="D164" i="3"/>
  <c r="M164" i="3"/>
  <c r="N164" i="3"/>
  <c r="Q164" i="3"/>
  <c r="R164" i="3"/>
  <c r="D165" i="3"/>
  <c r="M165" i="3"/>
  <c r="N165" i="3"/>
  <c r="Q165" i="3"/>
  <c r="R165" i="3"/>
  <c r="D166" i="3"/>
  <c r="M166" i="3"/>
  <c r="N166" i="3"/>
  <c r="D167" i="3"/>
  <c r="M167" i="3"/>
  <c r="N167" i="3"/>
  <c r="Q167" i="3"/>
  <c r="R167" i="3"/>
  <c r="D168" i="3"/>
  <c r="M168" i="3"/>
  <c r="N168" i="3"/>
  <c r="Q168" i="3"/>
  <c r="R168" i="3"/>
  <c r="D169" i="3"/>
  <c r="M169" i="3"/>
  <c r="N169" i="3"/>
  <c r="D170" i="3"/>
  <c r="N170" i="3"/>
  <c r="Q170" i="3"/>
  <c r="R170" i="3"/>
  <c r="D171" i="3"/>
  <c r="N171" i="3"/>
  <c r="Q171" i="3"/>
  <c r="R171" i="3"/>
  <c r="D172" i="3"/>
  <c r="M172" i="3"/>
  <c r="N172" i="3"/>
  <c r="Q172" i="3"/>
  <c r="R172" i="3"/>
  <c r="D173" i="3"/>
  <c r="N173" i="3"/>
  <c r="Q173" i="3"/>
  <c r="R173" i="3"/>
  <c r="D174" i="3"/>
  <c r="M174" i="3"/>
  <c r="N174" i="3"/>
  <c r="Q174" i="3"/>
  <c r="R174" i="3"/>
  <c r="D175" i="3"/>
  <c r="M175" i="3"/>
  <c r="N175" i="3"/>
  <c r="Q175" i="3"/>
  <c r="R175" i="3"/>
  <c r="D176" i="3"/>
  <c r="M176" i="3"/>
  <c r="N176" i="3"/>
  <c r="Q176" i="3"/>
  <c r="R176" i="3"/>
  <c r="D177" i="3"/>
  <c r="M177" i="3"/>
  <c r="N177" i="3"/>
  <c r="Q177" i="3"/>
  <c r="R177" i="3"/>
  <c r="D178" i="3"/>
  <c r="M178" i="3"/>
  <c r="N178" i="3"/>
  <c r="Q178" i="3"/>
  <c r="R178" i="3"/>
  <c r="D179" i="3"/>
  <c r="M179" i="3"/>
  <c r="N179" i="3"/>
  <c r="Q179" i="3"/>
  <c r="R179" i="3"/>
  <c r="D180" i="3"/>
  <c r="M180" i="3"/>
  <c r="N180" i="3"/>
  <c r="Q180" i="3"/>
  <c r="R180" i="3"/>
  <c r="D181" i="3"/>
  <c r="M181" i="3"/>
  <c r="N181" i="3"/>
  <c r="Q181" i="3"/>
  <c r="R181" i="3"/>
  <c r="D182" i="3"/>
  <c r="N182" i="3"/>
  <c r="Q182" i="3"/>
  <c r="R182" i="3"/>
  <c r="D183" i="3"/>
  <c r="M183" i="3"/>
  <c r="N183" i="3"/>
  <c r="Q183" i="3"/>
  <c r="R183" i="3"/>
  <c r="D184" i="3"/>
  <c r="M184" i="3"/>
  <c r="N184" i="3"/>
  <c r="Q184" i="3"/>
  <c r="R184" i="3"/>
  <c r="D185" i="3"/>
  <c r="N185" i="3"/>
  <c r="Q185" i="3"/>
  <c r="R185" i="3"/>
  <c r="D186" i="3"/>
  <c r="M186" i="3"/>
  <c r="N186" i="3"/>
  <c r="Q186" i="3"/>
  <c r="R186" i="3"/>
  <c r="D187" i="3"/>
  <c r="M187" i="3"/>
  <c r="N187" i="3"/>
  <c r="Q187" i="3"/>
  <c r="R187" i="3"/>
  <c r="D188" i="3"/>
  <c r="M188" i="3"/>
  <c r="N188" i="3"/>
  <c r="D189" i="3"/>
  <c r="M189" i="3"/>
  <c r="N189" i="3"/>
  <c r="Q189" i="3"/>
  <c r="R189" i="3"/>
  <c r="D190" i="3"/>
  <c r="M190" i="3"/>
  <c r="N190" i="3"/>
  <c r="Q190" i="3"/>
  <c r="R190" i="3"/>
  <c r="D191" i="3"/>
  <c r="M191" i="3"/>
  <c r="N191" i="3"/>
  <c r="D192" i="3"/>
  <c r="M192" i="3"/>
  <c r="N192" i="3"/>
  <c r="Q192" i="3"/>
  <c r="R192" i="3"/>
  <c r="D193" i="3"/>
  <c r="M193" i="3"/>
  <c r="N193" i="3"/>
  <c r="Q193" i="3"/>
  <c r="R193" i="3"/>
  <c r="D194" i="3"/>
  <c r="M194" i="3"/>
  <c r="N194" i="3"/>
  <c r="Q194" i="3"/>
  <c r="R194" i="3"/>
  <c r="D195" i="3"/>
  <c r="M195" i="3"/>
  <c r="N195" i="3"/>
  <c r="Q195" i="3"/>
  <c r="R195" i="3"/>
  <c r="D196" i="3"/>
  <c r="M196" i="3"/>
  <c r="N196" i="3"/>
  <c r="Q196" i="3"/>
  <c r="R196" i="3"/>
  <c r="D197" i="3"/>
  <c r="M197" i="3"/>
  <c r="N197" i="3"/>
  <c r="Q197" i="3"/>
  <c r="R197" i="3"/>
  <c r="D198" i="3"/>
  <c r="M198" i="3"/>
  <c r="N198" i="3"/>
  <c r="D199" i="3"/>
  <c r="M199" i="3"/>
  <c r="N199" i="3"/>
  <c r="Q199" i="3"/>
  <c r="R199" i="3"/>
  <c r="D200" i="3"/>
  <c r="N200" i="3"/>
  <c r="Q200" i="3"/>
  <c r="R200" i="3"/>
  <c r="D201" i="3"/>
  <c r="N201" i="3"/>
  <c r="Q201" i="3"/>
  <c r="R201" i="3"/>
  <c r="D202" i="3"/>
  <c r="N202" i="3"/>
  <c r="Q202" i="3"/>
  <c r="R202" i="3"/>
  <c r="D203" i="3"/>
  <c r="M203" i="3"/>
  <c r="N203" i="3"/>
  <c r="Q203" i="3"/>
  <c r="R203" i="3"/>
  <c r="D204" i="3"/>
  <c r="M204" i="3"/>
  <c r="N204" i="3"/>
  <c r="Q204" i="3"/>
  <c r="R204" i="3"/>
  <c r="D205" i="3"/>
  <c r="N205" i="3"/>
  <c r="Q205" i="3"/>
  <c r="R205" i="3"/>
  <c r="D206" i="3"/>
  <c r="M206" i="3"/>
  <c r="N206" i="3"/>
  <c r="Q206" i="3"/>
  <c r="R206" i="3"/>
  <c r="D207" i="3"/>
  <c r="N207" i="3"/>
  <c r="Q207" i="3"/>
  <c r="R207" i="3"/>
  <c r="D208" i="3"/>
  <c r="N208" i="3"/>
  <c r="Q208" i="3"/>
  <c r="R208" i="3"/>
  <c r="D209" i="3"/>
  <c r="M209" i="3"/>
  <c r="N209" i="3"/>
  <c r="Q209" i="3"/>
  <c r="R209" i="3"/>
  <c r="D210" i="3"/>
  <c r="M210" i="3"/>
  <c r="N210" i="3"/>
  <c r="Q210" i="3"/>
  <c r="R210" i="3"/>
  <c r="D211" i="3"/>
  <c r="M211" i="3"/>
  <c r="N211" i="3"/>
  <c r="D212" i="3"/>
  <c r="N212" i="3"/>
  <c r="Q212" i="3"/>
  <c r="R212" i="3"/>
  <c r="D213" i="3"/>
  <c r="N213" i="3"/>
  <c r="Q213" i="3"/>
  <c r="R213" i="3"/>
  <c r="D214" i="3"/>
  <c r="M214" i="3"/>
  <c r="N214" i="3"/>
  <c r="Q214" i="3"/>
  <c r="R214" i="3"/>
  <c r="D215" i="3"/>
  <c r="M215" i="3"/>
  <c r="N215" i="3"/>
  <c r="Q215" i="3"/>
  <c r="R215" i="3"/>
  <c r="D216" i="3"/>
  <c r="N216" i="3"/>
  <c r="Q216" i="3"/>
  <c r="R216" i="3"/>
  <c r="D217" i="3"/>
  <c r="M217" i="3"/>
  <c r="N217" i="3"/>
  <c r="Q217" i="3"/>
  <c r="R217" i="3"/>
  <c r="D218" i="3"/>
  <c r="N218" i="3"/>
  <c r="Q218" i="3"/>
  <c r="R218" i="3"/>
  <c r="D219" i="3"/>
  <c r="N219" i="3"/>
  <c r="Q219" i="3"/>
  <c r="R219" i="3"/>
  <c r="D220" i="3"/>
  <c r="N220" i="3"/>
  <c r="Q220" i="3"/>
  <c r="R220" i="3"/>
  <c r="D221" i="3"/>
  <c r="M221" i="3"/>
  <c r="N221" i="3"/>
  <c r="Q221" i="3"/>
  <c r="R221" i="3"/>
  <c r="D222" i="3"/>
  <c r="M222" i="3"/>
  <c r="N222" i="3"/>
  <c r="Q222" i="3"/>
  <c r="R222" i="3"/>
  <c r="D223" i="3"/>
  <c r="M223" i="3"/>
  <c r="N223" i="3"/>
  <c r="Q223" i="3"/>
  <c r="R223" i="3"/>
  <c r="D224" i="3"/>
  <c r="M224" i="3"/>
  <c r="N224" i="3"/>
  <c r="Q224" i="3"/>
  <c r="R224" i="3"/>
  <c r="D225" i="3"/>
  <c r="M225" i="3"/>
  <c r="N225" i="3"/>
  <c r="Q225" i="3"/>
  <c r="R225" i="3"/>
  <c r="D226" i="3"/>
  <c r="M226" i="3"/>
  <c r="N226" i="3"/>
  <c r="Q226" i="3"/>
  <c r="R226" i="3"/>
  <c r="D227" i="3"/>
  <c r="M227" i="3"/>
  <c r="N227" i="3"/>
  <c r="Q227" i="3"/>
  <c r="R227" i="3"/>
  <c r="D228" i="3"/>
  <c r="M228" i="3"/>
  <c r="N228" i="3"/>
  <c r="Q228" i="3"/>
  <c r="R228" i="3"/>
  <c r="D229" i="3"/>
  <c r="N229" i="3"/>
  <c r="Q229" i="3"/>
  <c r="R229" i="3"/>
  <c r="D230" i="3"/>
  <c r="N230" i="3"/>
  <c r="Q230" i="3"/>
  <c r="R230" i="3"/>
  <c r="D231" i="3"/>
  <c r="N231" i="3"/>
  <c r="Q231" i="3"/>
  <c r="R231" i="3"/>
  <c r="D232" i="3"/>
  <c r="M232" i="3"/>
  <c r="N232" i="3"/>
  <c r="Q232" i="3"/>
  <c r="R232" i="3"/>
  <c r="D233" i="3"/>
  <c r="M233" i="3"/>
  <c r="N233" i="3"/>
  <c r="Q233" i="3"/>
  <c r="R233" i="3"/>
  <c r="D234" i="3"/>
  <c r="N234" i="3"/>
  <c r="Q234" i="3"/>
  <c r="R234" i="3"/>
  <c r="D235" i="3"/>
  <c r="N235" i="3"/>
  <c r="Q235" i="3"/>
  <c r="R235" i="3"/>
  <c r="D236" i="3"/>
  <c r="N236" i="3"/>
  <c r="Q236" i="3"/>
  <c r="R236" i="3"/>
  <c r="D237" i="3"/>
  <c r="N237" i="3"/>
  <c r="Q237" i="3"/>
  <c r="R237" i="3"/>
  <c r="D238" i="3"/>
  <c r="M238" i="3"/>
  <c r="N238" i="3"/>
  <c r="Q238" i="3"/>
  <c r="R238" i="3"/>
  <c r="D239" i="3"/>
  <c r="M239" i="3"/>
  <c r="N239" i="3"/>
  <c r="Q239" i="3"/>
  <c r="R239" i="3"/>
  <c r="D240" i="3"/>
  <c r="M240" i="3"/>
  <c r="N240" i="3"/>
  <c r="Q240" i="3"/>
  <c r="R240" i="3"/>
  <c r="D241" i="3"/>
  <c r="M241" i="3"/>
  <c r="N241" i="3"/>
  <c r="Q241" i="3"/>
  <c r="R241" i="3"/>
  <c r="D242" i="3"/>
  <c r="N242" i="3"/>
  <c r="Q242" i="3"/>
  <c r="R242" i="3"/>
  <c r="D243" i="3"/>
  <c r="M243" i="3"/>
  <c r="N243" i="3"/>
  <c r="Q243" i="3"/>
  <c r="R243" i="3"/>
  <c r="D244" i="3"/>
  <c r="N244" i="3"/>
  <c r="Q244" i="3"/>
  <c r="R244" i="3"/>
  <c r="D245" i="3"/>
  <c r="M245" i="3"/>
  <c r="N245" i="3"/>
  <c r="Q245" i="3"/>
  <c r="R245" i="3"/>
  <c r="D246" i="3"/>
  <c r="N246" i="3"/>
  <c r="Q246" i="3"/>
  <c r="R246" i="3"/>
  <c r="D247" i="3"/>
  <c r="M247" i="3"/>
  <c r="N247" i="3"/>
  <c r="Q247" i="3"/>
  <c r="R247" i="3"/>
  <c r="D248" i="3"/>
  <c r="M248" i="3"/>
  <c r="N248" i="3"/>
  <c r="Q248" i="3"/>
  <c r="R248" i="3"/>
  <c r="D249" i="3"/>
  <c r="M249" i="3"/>
  <c r="N249" i="3"/>
  <c r="Q249" i="3"/>
  <c r="R249" i="3"/>
  <c r="D250" i="3"/>
  <c r="M250" i="3"/>
  <c r="N250" i="3"/>
  <c r="Q250" i="3"/>
  <c r="R250" i="3"/>
  <c r="D251" i="3"/>
  <c r="M251" i="3"/>
  <c r="N251" i="3"/>
  <c r="Q251" i="3"/>
  <c r="R251" i="3"/>
  <c r="D252" i="3"/>
  <c r="M252" i="3"/>
  <c r="N252" i="3"/>
  <c r="Q252" i="3"/>
  <c r="R252" i="3"/>
  <c r="D253" i="3"/>
  <c r="M253" i="3"/>
  <c r="N253" i="3"/>
  <c r="Q253" i="3"/>
  <c r="R253" i="3"/>
  <c r="D254" i="3"/>
  <c r="M254" i="3"/>
  <c r="N254" i="3"/>
  <c r="Q254" i="3"/>
  <c r="R254" i="3"/>
  <c r="D255" i="3"/>
  <c r="N255" i="3"/>
  <c r="Q255" i="3"/>
  <c r="R255" i="3"/>
  <c r="D256" i="3"/>
  <c r="N256" i="3"/>
  <c r="Q256" i="3"/>
  <c r="R256" i="3"/>
  <c r="D257" i="3"/>
  <c r="M257" i="3"/>
  <c r="N257" i="3"/>
  <c r="Q257" i="3"/>
  <c r="R257" i="3"/>
  <c r="D258" i="3"/>
  <c r="M258" i="3"/>
  <c r="N258" i="3"/>
  <c r="Q258" i="3"/>
  <c r="R258" i="3"/>
  <c r="D259" i="3"/>
  <c r="M259" i="3"/>
  <c r="N259" i="3"/>
  <c r="Q259" i="3"/>
  <c r="R259" i="3"/>
  <c r="D260" i="3"/>
  <c r="M260" i="3"/>
  <c r="N260" i="3"/>
  <c r="Q260" i="3"/>
  <c r="R260" i="3"/>
  <c r="D261" i="3"/>
  <c r="M261" i="3"/>
  <c r="N261" i="3"/>
  <c r="D262" i="3"/>
  <c r="N262" i="3"/>
  <c r="Q262" i="3"/>
  <c r="R262" i="3"/>
  <c r="D263" i="3"/>
  <c r="M263" i="3"/>
  <c r="N263" i="3"/>
  <c r="Q263" i="3"/>
  <c r="R263" i="3"/>
  <c r="D264" i="3"/>
  <c r="M264" i="3"/>
  <c r="N264" i="3"/>
  <c r="D265" i="3"/>
  <c r="M265" i="3"/>
  <c r="N265" i="3"/>
  <c r="D266" i="3"/>
  <c r="M266" i="3"/>
  <c r="N266" i="3"/>
  <c r="Q266" i="3"/>
  <c r="R266" i="3"/>
  <c r="D267" i="3"/>
  <c r="N267" i="3"/>
  <c r="Q267" i="3"/>
  <c r="R267" i="3"/>
  <c r="D268" i="3"/>
  <c r="N268" i="3"/>
  <c r="Q268" i="3"/>
  <c r="R268" i="3"/>
  <c r="D269" i="3"/>
  <c r="N269" i="3"/>
  <c r="Q269" i="3"/>
  <c r="R269" i="3"/>
  <c r="D270" i="3"/>
  <c r="M270" i="3"/>
  <c r="N270" i="3"/>
  <c r="Q270" i="3"/>
  <c r="R270" i="3"/>
  <c r="D271" i="3"/>
  <c r="M271" i="3"/>
  <c r="N271" i="3"/>
  <c r="Q271" i="3"/>
  <c r="R271" i="3"/>
  <c r="D272" i="3"/>
  <c r="N272" i="3"/>
  <c r="Q272" i="3"/>
  <c r="R272" i="3"/>
  <c r="D273" i="3"/>
  <c r="N273" i="3"/>
  <c r="Q273" i="3"/>
  <c r="R273" i="3"/>
  <c r="D274" i="3"/>
  <c r="M274" i="3"/>
  <c r="N274" i="3"/>
  <c r="Q274" i="3"/>
  <c r="R274" i="3"/>
  <c r="D275" i="3"/>
  <c r="M275" i="3"/>
  <c r="N275" i="3"/>
  <c r="Q275" i="3"/>
  <c r="R275" i="3"/>
  <c r="D276" i="3"/>
  <c r="M276" i="3"/>
  <c r="N276" i="3"/>
  <c r="Q276" i="3"/>
  <c r="R276" i="3"/>
  <c r="D277" i="3"/>
  <c r="M277" i="3"/>
  <c r="N277" i="3"/>
  <c r="Q277" i="3"/>
  <c r="R277" i="3"/>
  <c r="D278" i="3"/>
  <c r="M278" i="3"/>
  <c r="N278" i="3"/>
  <c r="D279" i="3"/>
  <c r="M279" i="3"/>
  <c r="N279" i="3"/>
  <c r="Q279" i="3"/>
  <c r="R279" i="3"/>
  <c r="D280" i="3"/>
  <c r="N280" i="3"/>
  <c r="Q280" i="3"/>
  <c r="R280" i="3"/>
  <c r="D281" i="3"/>
  <c r="M281" i="3"/>
  <c r="N281" i="3"/>
  <c r="Q281" i="3"/>
  <c r="R281" i="3"/>
  <c r="D282" i="3"/>
  <c r="M282" i="3"/>
  <c r="N282" i="3"/>
  <c r="D283" i="3"/>
  <c r="M283" i="3"/>
  <c r="N283" i="3"/>
  <c r="Q283" i="3"/>
  <c r="R283" i="3"/>
  <c r="D284" i="3"/>
  <c r="M284" i="3"/>
  <c r="N284" i="3"/>
  <c r="Q284" i="3"/>
  <c r="R284" i="3"/>
  <c r="D285" i="3"/>
  <c r="N285" i="3"/>
  <c r="Q285" i="3"/>
  <c r="R285" i="3"/>
  <c r="D286" i="3"/>
  <c r="M286" i="3"/>
  <c r="N286" i="3"/>
  <c r="Q286" i="3"/>
  <c r="R286" i="3"/>
  <c r="D287" i="3"/>
  <c r="N287" i="3"/>
  <c r="Q287" i="3"/>
  <c r="R287" i="3"/>
  <c r="D288" i="3"/>
  <c r="M288" i="3"/>
  <c r="N288" i="3"/>
  <c r="D289" i="3"/>
  <c r="M289" i="3"/>
  <c r="N289" i="3"/>
  <c r="Q289" i="3"/>
  <c r="R289" i="3"/>
  <c r="D290" i="3"/>
  <c r="M290" i="3"/>
  <c r="N290" i="3"/>
  <c r="Q290" i="3"/>
  <c r="R290" i="3"/>
  <c r="D291" i="3"/>
  <c r="M291" i="3"/>
  <c r="N291" i="3"/>
  <c r="Q291" i="3"/>
  <c r="R291" i="3"/>
  <c r="D292" i="3"/>
  <c r="M292" i="3"/>
  <c r="N292" i="3"/>
  <c r="Q292" i="3"/>
  <c r="R292" i="3"/>
  <c r="D293" i="3"/>
  <c r="M293" i="3"/>
  <c r="N293" i="3"/>
  <c r="D294" i="3"/>
  <c r="M294" i="3"/>
  <c r="N294" i="3"/>
  <c r="D295" i="3"/>
  <c r="N295" i="3"/>
  <c r="Q295" i="3"/>
  <c r="R295" i="3"/>
  <c r="D296" i="3"/>
  <c r="M296" i="3"/>
  <c r="N296" i="3"/>
  <c r="Q296" i="3"/>
  <c r="R296" i="3"/>
  <c r="D297" i="3"/>
  <c r="M297" i="3"/>
  <c r="N297" i="3"/>
  <c r="Q297" i="3"/>
  <c r="R297" i="3"/>
  <c r="D298" i="3"/>
  <c r="M298" i="3"/>
  <c r="N298" i="3"/>
  <c r="Q298" i="3"/>
  <c r="R298" i="3"/>
  <c r="D299" i="3"/>
  <c r="N299" i="3"/>
  <c r="Q299" i="3"/>
  <c r="R299" i="3"/>
  <c r="D300" i="3"/>
  <c r="M300" i="3"/>
  <c r="N300" i="3"/>
  <c r="Q300" i="3"/>
  <c r="R300" i="3"/>
  <c r="D301" i="3"/>
  <c r="M301" i="3"/>
  <c r="N301" i="3"/>
  <c r="D302" i="3"/>
  <c r="M302" i="3"/>
  <c r="N302" i="3"/>
  <c r="Q302" i="3"/>
  <c r="R302" i="3"/>
  <c r="D303" i="3"/>
  <c r="M303" i="3"/>
  <c r="N303" i="3"/>
  <c r="Q303" i="3"/>
  <c r="R303" i="3"/>
  <c r="D304" i="3"/>
  <c r="M304" i="3"/>
  <c r="N304" i="3"/>
  <c r="Q304" i="3"/>
  <c r="R304" i="3"/>
  <c r="D305" i="3"/>
  <c r="N305" i="3"/>
  <c r="Q305" i="3"/>
  <c r="R305" i="3"/>
  <c r="D306" i="3"/>
  <c r="N306" i="3"/>
  <c r="Q306" i="3"/>
  <c r="R306" i="3"/>
  <c r="D307" i="3"/>
  <c r="M307" i="3"/>
  <c r="N307" i="3"/>
  <c r="Q307" i="3"/>
  <c r="R307" i="3"/>
  <c r="D308" i="3"/>
  <c r="N308" i="3"/>
  <c r="Q308" i="3"/>
  <c r="R308" i="3"/>
  <c r="D309" i="3"/>
  <c r="M309" i="3"/>
  <c r="N309" i="3"/>
  <c r="D310" i="3"/>
  <c r="M310" i="3"/>
  <c r="N310" i="3"/>
  <c r="Q310" i="3"/>
  <c r="R310" i="3"/>
  <c r="D311" i="3"/>
  <c r="M311" i="3"/>
  <c r="N311" i="3"/>
  <c r="Q311" i="3"/>
  <c r="R311" i="3"/>
  <c r="D312" i="3"/>
  <c r="N312" i="3"/>
  <c r="Q312" i="3"/>
  <c r="R312" i="3"/>
  <c r="D313" i="3"/>
  <c r="M313" i="3"/>
  <c r="N313" i="3"/>
  <c r="Q313" i="3"/>
  <c r="R313" i="3"/>
  <c r="D314" i="3"/>
  <c r="N314" i="3"/>
  <c r="Q314" i="3"/>
  <c r="R314" i="3"/>
  <c r="D315" i="3"/>
  <c r="M315" i="3"/>
  <c r="N315" i="3"/>
  <c r="Q315" i="3"/>
  <c r="R315" i="3"/>
  <c r="D316" i="3"/>
  <c r="M316" i="3"/>
  <c r="N316" i="3"/>
  <c r="Q316" i="3"/>
  <c r="R316" i="3"/>
  <c r="D317" i="3"/>
  <c r="N317" i="3"/>
  <c r="Q317" i="3"/>
  <c r="R317" i="3"/>
  <c r="D318" i="3"/>
  <c r="M318" i="3"/>
  <c r="N318" i="3"/>
  <c r="Q318" i="3"/>
  <c r="R318" i="3"/>
  <c r="D319" i="3"/>
  <c r="M319" i="3"/>
  <c r="N319" i="3"/>
  <c r="Q319" i="3"/>
  <c r="R319" i="3"/>
  <c r="D320" i="3"/>
  <c r="N320" i="3"/>
  <c r="Q320" i="3"/>
  <c r="R320" i="3"/>
  <c r="D321" i="3"/>
  <c r="N321" i="3"/>
  <c r="Q321" i="3"/>
  <c r="R321" i="3"/>
  <c r="D322" i="3"/>
  <c r="M322" i="3"/>
  <c r="N322" i="3"/>
  <c r="Q322" i="3"/>
  <c r="R322" i="3"/>
  <c r="D323" i="3"/>
  <c r="M323" i="3"/>
  <c r="N323" i="3"/>
  <c r="Q323" i="3"/>
  <c r="R323" i="3"/>
  <c r="D324" i="3"/>
  <c r="M324" i="3"/>
  <c r="N324" i="3"/>
  <c r="Q324" i="3"/>
  <c r="R324" i="3"/>
  <c r="D325" i="3"/>
  <c r="M325" i="3"/>
  <c r="N325" i="3"/>
  <c r="Q325" i="3"/>
  <c r="R325" i="3"/>
  <c r="D326" i="3"/>
  <c r="M326" i="3"/>
  <c r="N326" i="3"/>
  <c r="Q326" i="3"/>
  <c r="R326" i="3"/>
  <c r="D327" i="3"/>
  <c r="M327" i="3"/>
  <c r="N327" i="3"/>
  <c r="Q327" i="3"/>
  <c r="R327" i="3"/>
  <c r="D328" i="3"/>
  <c r="M328" i="3"/>
  <c r="N328" i="3"/>
  <c r="Q328" i="3"/>
  <c r="R328" i="3"/>
  <c r="D329" i="3"/>
  <c r="N329" i="3"/>
  <c r="Q329" i="3"/>
  <c r="R329" i="3"/>
  <c r="D330" i="3"/>
  <c r="M330" i="3"/>
  <c r="N330" i="3"/>
  <c r="Q330" i="3"/>
  <c r="R330" i="3"/>
  <c r="D331" i="3"/>
  <c r="M331" i="3"/>
  <c r="N331" i="3"/>
  <c r="Q331" i="3"/>
  <c r="R331" i="3"/>
  <c r="D332" i="3"/>
  <c r="M332" i="3"/>
  <c r="N332" i="3"/>
  <c r="Q332" i="3"/>
  <c r="R332" i="3"/>
  <c r="D333" i="3"/>
  <c r="N333" i="3"/>
  <c r="Q333" i="3"/>
  <c r="R333" i="3"/>
  <c r="D334" i="3"/>
  <c r="M334" i="3"/>
  <c r="N334" i="3"/>
  <c r="Q334" i="3"/>
  <c r="R334" i="3"/>
  <c r="D335" i="3"/>
  <c r="M335" i="3"/>
  <c r="N335" i="3"/>
  <c r="Q335" i="3"/>
  <c r="R335" i="3"/>
  <c r="D336" i="3"/>
  <c r="M336" i="3"/>
  <c r="N336" i="3"/>
  <c r="Q336" i="3"/>
  <c r="R336" i="3"/>
  <c r="D337" i="3"/>
  <c r="N337" i="3"/>
  <c r="Q337" i="3"/>
  <c r="R337" i="3"/>
  <c r="D338" i="3"/>
  <c r="N338" i="3"/>
  <c r="Q338" i="3"/>
  <c r="R338" i="3"/>
  <c r="D339" i="3"/>
  <c r="N339" i="3"/>
  <c r="Q339" i="3"/>
  <c r="R339" i="3"/>
  <c r="D340" i="3"/>
  <c r="M340" i="3"/>
  <c r="N340" i="3"/>
  <c r="Q340" i="3"/>
  <c r="R340" i="3"/>
  <c r="D341" i="3"/>
  <c r="M341" i="3"/>
  <c r="N341" i="3"/>
  <c r="Q341" i="3"/>
  <c r="R341" i="3"/>
  <c r="D342" i="3"/>
  <c r="M342" i="3"/>
  <c r="N342" i="3"/>
  <c r="Q342" i="3"/>
  <c r="R342" i="3"/>
  <c r="D343" i="3"/>
  <c r="N343" i="3"/>
  <c r="Q343" i="3"/>
  <c r="R343" i="3"/>
  <c r="D344" i="3"/>
  <c r="M344" i="3"/>
  <c r="N344" i="3"/>
  <c r="Q344" i="3"/>
  <c r="R344" i="3"/>
  <c r="D345" i="3"/>
  <c r="M345" i="3"/>
  <c r="N345" i="3"/>
  <c r="Q345" i="3"/>
  <c r="R345" i="3"/>
  <c r="D346" i="3"/>
  <c r="M346" i="3"/>
  <c r="N346" i="3"/>
  <c r="Q346" i="3"/>
  <c r="R346" i="3"/>
  <c r="D347" i="3"/>
  <c r="M347" i="3"/>
  <c r="N347" i="3"/>
  <c r="Q347" i="3"/>
  <c r="R347" i="3"/>
  <c r="D348" i="3"/>
  <c r="M348" i="3"/>
  <c r="N348" i="3"/>
  <c r="Q348" i="3"/>
  <c r="R348" i="3"/>
  <c r="D349" i="3"/>
  <c r="M349" i="3"/>
  <c r="N349" i="3"/>
  <c r="Q349" i="3"/>
  <c r="R349" i="3"/>
  <c r="D350" i="3"/>
  <c r="M350" i="3"/>
  <c r="N350" i="3"/>
  <c r="Q350" i="3"/>
  <c r="R350" i="3"/>
  <c r="D351" i="3"/>
  <c r="M351" i="3"/>
  <c r="N351" i="3"/>
  <c r="Q351" i="3"/>
  <c r="R351" i="3"/>
  <c r="D352" i="3"/>
  <c r="N352" i="3"/>
  <c r="Q352" i="3"/>
  <c r="R352" i="3"/>
  <c r="D353" i="3"/>
  <c r="M353" i="3"/>
  <c r="N353" i="3"/>
  <c r="Q353" i="3"/>
  <c r="R353" i="3"/>
  <c r="D354" i="3"/>
  <c r="M354" i="3"/>
  <c r="N354" i="3"/>
  <c r="Q354" i="3"/>
  <c r="R354" i="3"/>
  <c r="D355" i="3"/>
  <c r="N355" i="3"/>
  <c r="Q355" i="3"/>
  <c r="R355" i="3"/>
  <c r="D356" i="3"/>
  <c r="M356" i="3"/>
  <c r="N356" i="3"/>
  <c r="Q356" i="3"/>
  <c r="R356" i="3"/>
  <c r="D357" i="3"/>
  <c r="M357" i="3"/>
  <c r="N357" i="3"/>
  <c r="Q357" i="3"/>
  <c r="R357" i="3"/>
  <c r="D358" i="3"/>
  <c r="N358" i="3"/>
  <c r="Q358" i="3"/>
  <c r="R358" i="3"/>
  <c r="D359" i="3"/>
  <c r="N359" i="3"/>
  <c r="Q359" i="3"/>
  <c r="R359" i="3"/>
  <c r="D360" i="3"/>
  <c r="M360" i="3"/>
  <c r="N360" i="3"/>
  <c r="Q360" i="3"/>
  <c r="R360" i="3"/>
  <c r="D361" i="3"/>
  <c r="M361" i="3"/>
  <c r="N361" i="3"/>
  <c r="D362" i="3"/>
  <c r="M362" i="3"/>
  <c r="N362" i="3"/>
  <c r="Q362" i="3"/>
  <c r="R362" i="3"/>
  <c r="D363" i="3"/>
  <c r="N363" i="3"/>
  <c r="Q363" i="3"/>
  <c r="R363" i="3"/>
  <c r="D364" i="3"/>
  <c r="M364" i="3"/>
  <c r="N364" i="3"/>
  <c r="Q364" i="3"/>
  <c r="R364" i="3"/>
  <c r="D365" i="3"/>
  <c r="M365" i="3"/>
  <c r="N365" i="3"/>
  <c r="Q365" i="3"/>
  <c r="R365" i="3"/>
  <c r="D366" i="3"/>
  <c r="M366" i="3"/>
  <c r="N366" i="3"/>
  <c r="Q366" i="3"/>
  <c r="R366" i="3"/>
  <c r="D367" i="3"/>
  <c r="N367" i="3"/>
  <c r="Q367" i="3"/>
  <c r="R367" i="3"/>
  <c r="D368" i="3"/>
  <c r="N368" i="3"/>
  <c r="Q368" i="3"/>
  <c r="R368" i="3"/>
  <c r="D369" i="3"/>
  <c r="M369" i="3"/>
  <c r="N369" i="3"/>
  <c r="Q369" i="3"/>
  <c r="R369" i="3"/>
  <c r="D370" i="3"/>
  <c r="N370" i="3"/>
  <c r="Q370" i="3"/>
  <c r="R370" i="3"/>
  <c r="D371" i="3"/>
  <c r="N371" i="3"/>
  <c r="Q371" i="3"/>
  <c r="R371" i="3"/>
  <c r="F373" i="3"/>
  <c r="L373" i="3"/>
  <c r="F374" i="3"/>
  <c r="L374" i="3"/>
  <c r="F375" i="3"/>
  <c r="L375" i="3"/>
  <c r="F376" i="3"/>
  <c r="L376" i="3"/>
  <c r="N376" i="3"/>
  <c r="F377" i="3"/>
  <c r="L377" i="3"/>
  <c r="F378" i="3"/>
  <c r="F379" i="3"/>
  <c r="F380" i="3"/>
  <c r="F381" i="3"/>
  <c r="D3" i="1"/>
  <c r="D4" i="1"/>
  <c r="Q4" i="1"/>
  <c r="R4" i="1"/>
  <c r="D5" i="1"/>
  <c r="Q5" i="1"/>
  <c r="R5" i="1"/>
  <c r="D7" i="1"/>
  <c r="M7" i="1"/>
  <c r="Q7" i="1"/>
  <c r="R7" i="1"/>
  <c r="D8" i="1"/>
  <c r="Q8" i="1"/>
  <c r="R8" i="1"/>
  <c r="D9" i="1"/>
  <c r="Q9" i="1"/>
  <c r="R9" i="1"/>
  <c r="D10" i="1"/>
  <c r="Q10" i="1"/>
  <c r="R10" i="1"/>
  <c r="D11" i="1"/>
  <c r="D13" i="1"/>
  <c r="Q13" i="1"/>
  <c r="R13" i="1"/>
  <c r="D15" i="1"/>
  <c r="Q15" i="1"/>
  <c r="R15" i="1"/>
  <c r="D17" i="1"/>
  <c r="Q17" i="1"/>
  <c r="R17" i="1"/>
  <c r="D18" i="1"/>
  <c r="Q18" i="1"/>
  <c r="R18" i="1"/>
  <c r="D19" i="1"/>
  <c r="D21" i="1"/>
  <c r="D22" i="1"/>
  <c r="Q22" i="1"/>
  <c r="R22" i="1"/>
  <c r="D23" i="1"/>
  <c r="Q23" i="1"/>
  <c r="R23" i="1"/>
  <c r="D24" i="1"/>
  <c r="Q24" i="1"/>
  <c r="R24" i="1"/>
  <c r="D25" i="1"/>
  <c r="D26" i="1"/>
  <c r="Q26" i="1"/>
  <c r="R26" i="1"/>
  <c r="D27" i="1"/>
  <c r="Q27" i="1"/>
  <c r="R27" i="1"/>
  <c r="D29" i="1"/>
  <c r="Q29" i="1"/>
  <c r="R29" i="1"/>
  <c r="D31" i="1"/>
  <c r="Q31" i="1"/>
  <c r="R31" i="1"/>
  <c r="D32" i="1"/>
  <c r="Q32" i="1"/>
  <c r="R32" i="1"/>
  <c r="D33" i="1"/>
  <c r="Q33" i="1"/>
  <c r="R33" i="1"/>
  <c r="D36" i="1"/>
  <c r="Q36" i="1"/>
  <c r="R36" i="1"/>
  <c r="D37" i="1"/>
  <c r="Q37" i="1"/>
  <c r="R37" i="1"/>
  <c r="D39" i="1"/>
  <c r="D41" i="1"/>
  <c r="D43" i="1"/>
  <c r="D44" i="1"/>
  <c r="D46" i="1"/>
  <c r="Q46" i="1"/>
  <c r="R46" i="1"/>
  <c r="D48" i="1"/>
  <c r="D50" i="1"/>
  <c r="Q50" i="1"/>
  <c r="R50" i="1"/>
  <c r="D51" i="1"/>
  <c r="D55" i="1"/>
  <c r="D57" i="1"/>
  <c r="Q57" i="1"/>
  <c r="R57" i="1"/>
  <c r="D61" i="1"/>
  <c r="Q61" i="1"/>
  <c r="R61" i="1"/>
  <c r="D62" i="1"/>
  <c r="Q62" i="1"/>
  <c r="R62" i="1"/>
  <c r="D63" i="1"/>
  <c r="Q63" i="1"/>
  <c r="R63" i="1"/>
  <c r="D64" i="1"/>
  <c r="Q64" i="1"/>
  <c r="R64" i="1"/>
  <c r="D68" i="1"/>
  <c r="Q68" i="1"/>
  <c r="R68" i="1"/>
  <c r="D73" i="1"/>
  <c r="Q73" i="1"/>
  <c r="R73" i="1"/>
  <c r="D74" i="1"/>
  <c r="Q74" i="1"/>
  <c r="R74" i="1"/>
  <c r="D76" i="1"/>
  <c r="D77" i="1"/>
  <c r="D80" i="1"/>
  <c r="D81" i="1"/>
  <c r="Q81" i="1"/>
  <c r="R81" i="1"/>
  <c r="D82" i="1"/>
  <c r="D83" i="1"/>
  <c r="D87" i="1"/>
  <c r="M87" i="1"/>
  <c r="D88" i="1"/>
  <c r="D91" i="1"/>
  <c r="Q91" i="1"/>
  <c r="R91" i="1"/>
  <c r="D93" i="1"/>
  <c r="Q93" i="1"/>
  <c r="R93" i="1"/>
  <c r="D95" i="1"/>
  <c r="M95" i="1"/>
  <c r="Q95" i="1"/>
  <c r="R95" i="1"/>
  <c r="D104" i="1"/>
  <c r="D109" i="1"/>
  <c r="Q109" i="1"/>
  <c r="R109" i="1"/>
  <c r="P354" i="2" l="1"/>
  <c r="P352" i="2"/>
  <c r="P348" i="2"/>
  <c r="P349" i="2"/>
  <c r="N374" i="3"/>
  <c r="H356" i="2"/>
  <c r="F383" i="3"/>
  <c r="P351" i="2"/>
  <c r="P356" i="2" s="1"/>
  <c r="N375" i="3"/>
  <c r="L383" i="3"/>
  <c r="N381" i="3"/>
  <c r="N379" i="3"/>
  <c r="N377" i="3"/>
  <c r="N373" i="3"/>
  <c r="N380" i="3"/>
  <c r="N378" i="3"/>
  <c r="N382" i="3" l="1"/>
  <c r="N383" i="3" s="1"/>
</calcChain>
</file>

<file path=xl/comments1.xml><?xml version="1.0" encoding="utf-8"?>
<comments xmlns="http://schemas.openxmlformats.org/spreadsheetml/2006/main">
  <authors>
    <author>Мария</author>
  </authors>
  <commentList>
    <comment ref="E49" authorId="0" shapeId="0">
      <text>
        <r>
          <rPr>
            <b/>
            <sz val="9"/>
            <color indexed="81"/>
            <rFont val="Tahoma"/>
            <family val="2"/>
            <charset val="204"/>
          </rPr>
          <t>ФСОМТ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Мария</author>
    <author>Мария Егорова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  <charset val="204"/>
          </rPr>
          <t>Краснослова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4" authorId="0" shapeId="0">
      <text>
        <r>
          <rPr>
            <b/>
            <sz val="9"/>
            <color indexed="81"/>
            <rFont val="Tahoma"/>
            <family val="2"/>
            <charset val="204"/>
          </rPr>
          <t>ФСОМТ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54" authorId="0" shapeId="0">
      <text>
        <r>
          <rPr>
            <b/>
            <sz val="9"/>
            <color indexed="81"/>
            <rFont val="Tahoma"/>
            <family val="2"/>
            <charset val="204"/>
          </rPr>
          <t>ЛОСТиЭ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21" authorId="1" shapeId="0">
      <text>
        <r>
          <rPr>
            <b/>
            <sz val="9"/>
            <color indexed="81"/>
            <rFont val="Tahoma"/>
            <family val="2"/>
            <charset val="204"/>
          </rPr>
          <t>ММПС РБ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0" authorId="0" shapeId="0">
      <text>
        <r>
          <rPr>
            <b/>
            <sz val="9"/>
            <color indexed="81"/>
            <rFont val="Tahoma"/>
            <family val="2"/>
            <charset val="204"/>
          </rPr>
          <t>ФСОМТ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44" authorId="1" shapeId="0">
      <text>
        <r>
          <rPr>
            <b/>
            <sz val="9"/>
            <color indexed="81"/>
            <rFont val="Tahoma"/>
            <family val="2"/>
            <charset val="204"/>
          </rPr>
          <t>Ефимова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58" authorId="1" shapeId="0">
      <text>
        <r>
          <rPr>
            <b/>
            <sz val="9"/>
            <color indexed="81"/>
            <rFont val="Tahoma"/>
            <family val="2"/>
            <charset val="204"/>
          </rPr>
          <t>Мария Егорова:</t>
        </r>
        <r>
          <rPr>
            <sz val="9"/>
            <color indexed="81"/>
            <rFont val="Tahoma"/>
            <family val="2"/>
            <charset val="204"/>
          </rPr>
          <t xml:space="preserve">
сделать третью</t>
        </r>
      </text>
    </comment>
    <comment ref="B177" authorId="0" shapeId="0">
      <text>
        <r>
          <rPr>
            <b/>
            <sz val="9"/>
            <color indexed="81"/>
            <rFont val="Tahoma"/>
            <family val="2"/>
            <charset val="204"/>
          </rPr>
          <t>Филатова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9" authorId="0" shapeId="0">
      <text>
        <r>
          <rPr>
            <b/>
            <sz val="9"/>
            <color indexed="81"/>
            <rFont val="Tahoma"/>
            <family val="2"/>
            <charset val="204"/>
          </rPr>
          <t>ФСОМТ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96" authorId="0" shapeId="0">
      <text>
        <r>
          <rPr>
            <b/>
            <sz val="9"/>
            <color indexed="81"/>
            <rFont val="Tahoma"/>
            <family val="2"/>
            <charset val="204"/>
          </rPr>
          <t>ФСОМТ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99" authorId="0" shapeId="0">
      <text>
        <r>
          <rPr>
            <b/>
            <sz val="9"/>
            <color indexed="81"/>
            <rFont val="Tahoma"/>
            <family val="2"/>
            <charset val="204"/>
          </rPr>
          <t>Дрюкова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261" authorId="0" shapeId="0">
      <text>
        <r>
          <rPr>
            <b/>
            <sz val="9"/>
            <color indexed="81"/>
            <rFont val="Tahoma"/>
            <family val="2"/>
            <charset val="204"/>
          </rPr>
          <t>Томск</t>
        </r>
      </text>
    </comment>
    <comment ref="L261" authorId="0" shapeId="0">
      <text>
        <r>
          <rPr>
            <b/>
            <sz val="9"/>
            <color indexed="81"/>
            <rFont val="Tahoma"/>
            <family val="2"/>
            <charset val="204"/>
          </rPr>
          <t>Томск</t>
        </r>
      </text>
    </comment>
    <comment ref="B280" authorId="0" shapeId="0">
      <text>
        <r>
          <rPr>
            <b/>
            <sz val="9"/>
            <color indexed="81"/>
            <rFont val="Tahoma"/>
            <family val="2"/>
            <charset val="204"/>
          </rPr>
          <t>Петрухина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283" authorId="0" shapeId="0">
      <text>
        <r>
          <rPr>
            <b/>
            <sz val="9"/>
            <color indexed="81"/>
            <rFont val="Tahoma"/>
            <family val="2"/>
            <charset val="204"/>
          </rPr>
          <t>ФСОМТ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296" authorId="1" shapeId="0">
      <text>
        <r>
          <rPr>
            <b/>
            <sz val="9"/>
            <color indexed="81"/>
            <rFont val="Tahoma"/>
            <family val="2"/>
            <charset val="204"/>
          </rPr>
          <t>ЛО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11" authorId="0" shapeId="0">
      <text>
        <r>
          <rPr>
            <b/>
            <sz val="9"/>
            <color indexed="81"/>
            <rFont val="Tahoma"/>
            <family val="2"/>
            <charset val="204"/>
          </rPr>
          <t>ЛОСТиЭ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318" authorId="0" shapeId="0">
      <text>
        <r>
          <rPr>
            <sz val="9"/>
            <color indexed="81"/>
            <rFont val="Tahoma"/>
            <family val="2"/>
            <charset val="204"/>
          </rPr>
          <t xml:space="preserve">Костенко
</t>
        </r>
      </text>
    </comment>
    <comment ref="B345" authorId="0" shapeId="0">
      <text>
        <r>
          <rPr>
            <b/>
            <sz val="9"/>
            <color indexed="81"/>
            <rFont val="Tahoma"/>
            <family val="2"/>
            <charset val="204"/>
          </rPr>
          <t>Васильева</t>
        </r>
      </text>
    </comment>
    <comment ref="B35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Фриновская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364" authorId="0" shapeId="0">
      <text>
        <r>
          <rPr>
            <b/>
            <sz val="9"/>
            <color indexed="81"/>
            <rFont val="Tahoma"/>
            <family val="2"/>
            <charset val="204"/>
          </rPr>
          <t>Нодь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Мария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  <charset val="204"/>
          </rPr>
          <t>Краснослова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  <charset val="204"/>
          </rPr>
          <t>ФСОМТ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52" authorId="0" shapeId="0">
      <text>
        <r>
          <rPr>
            <b/>
            <sz val="9"/>
            <color indexed="81"/>
            <rFont val="Tahoma"/>
            <family val="2"/>
            <charset val="204"/>
          </rPr>
          <t>ЛОСТиЭ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123" authorId="0" shapeId="0">
      <text>
        <r>
          <rPr>
            <b/>
            <sz val="9"/>
            <color indexed="81"/>
            <rFont val="Tahoma"/>
            <family val="2"/>
            <charset val="204"/>
          </rPr>
          <t>ФСОМТ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66" authorId="0" shapeId="0">
      <text>
        <r>
          <rPr>
            <b/>
            <sz val="9"/>
            <color indexed="81"/>
            <rFont val="Tahoma"/>
            <family val="2"/>
            <charset val="204"/>
          </rPr>
          <t>Филатова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177" authorId="0" shapeId="0">
      <text>
        <r>
          <rPr>
            <b/>
            <sz val="9"/>
            <color indexed="81"/>
            <rFont val="Tahoma"/>
            <family val="2"/>
            <charset val="204"/>
          </rPr>
          <t>ФСОМТ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183" authorId="0" shapeId="0">
      <text>
        <r>
          <rPr>
            <b/>
            <sz val="9"/>
            <color indexed="81"/>
            <rFont val="Tahoma"/>
            <family val="2"/>
            <charset val="204"/>
          </rPr>
          <t>ФСОМТ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86" authorId="0" shapeId="0">
      <text>
        <r>
          <rPr>
            <b/>
            <sz val="9"/>
            <color indexed="81"/>
            <rFont val="Tahoma"/>
            <family val="2"/>
            <charset val="204"/>
          </rPr>
          <t>Дрюкова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62" authorId="0" shapeId="0">
      <text>
        <r>
          <rPr>
            <b/>
            <sz val="9"/>
            <color indexed="81"/>
            <rFont val="Tahoma"/>
            <family val="2"/>
            <charset val="204"/>
          </rPr>
          <t>Петрухина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264" authorId="0" shapeId="0">
      <text>
        <r>
          <rPr>
            <b/>
            <sz val="9"/>
            <color indexed="81"/>
            <rFont val="Tahoma"/>
            <family val="2"/>
            <charset val="204"/>
          </rPr>
          <t>ФСОМТ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287" authorId="0" shapeId="0">
      <text>
        <r>
          <rPr>
            <b/>
            <sz val="9"/>
            <color indexed="81"/>
            <rFont val="Tahoma"/>
            <family val="2"/>
            <charset val="204"/>
          </rPr>
          <t>ЛОСТиЭ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94" authorId="0" shapeId="0">
      <text>
        <r>
          <rPr>
            <sz val="9"/>
            <color indexed="81"/>
            <rFont val="Tahoma"/>
            <family val="2"/>
            <charset val="204"/>
          </rPr>
          <t xml:space="preserve">Костенко
</t>
        </r>
      </text>
    </comment>
    <comment ref="B321" authorId="0" shapeId="0">
      <text>
        <r>
          <rPr>
            <b/>
            <sz val="9"/>
            <color indexed="81"/>
            <rFont val="Tahoma"/>
            <family val="2"/>
            <charset val="204"/>
          </rPr>
          <t>Васильева</t>
        </r>
      </text>
    </comment>
    <comment ref="B32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Фриновская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339" authorId="0" shapeId="0">
      <text>
        <r>
          <rPr>
            <b/>
            <sz val="9"/>
            <color indexed="81"/>
            <rFont val="Tahoma"/>
            <family val="2"/>
            <charset val="204"/>
          </rPr>
          <t>Нодь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<sst xmlns="http://schemas.openxmlformats.org/spreadsheetml/2006/main" count="4835" uniqueCount="528">
  <si>
    <t>№ 
п/п</t>
  </si>
  <si>
    <t>Фамилия, имя, отчество</t>
  </si>
  <si>
    <t>Направление</t>
  </si>
  <si>
    <t>действующая категория</t>
  </si>
  <si>
    <t>кат.</t>
  </si>
  <si>
    <t>№ приказа</t>
  </si>
  <si>
    <t>Аксарин Станислав Михайлович</t>
  </si>
  <si>
    <t>дистанции горные</t>
  </si>
  <si>
    <t>СС1К</t>
  </si>
  <si>
    <t>Александров Григорий Андреевич</t>
  </si>
  <si>
    <t>дистанции пешеходные</t>
  </si>
  <si>
    <t>ЮС</t>
  </si>
  <si>
    <t>Александрович Диана Владимировна</t>
  </si>
  <si>
    <t>Алексеев Владимир Геннадьевич</t>
  </si>
  <si>
    <t>дистанции на средствах передвижения (авто)</t>
  </si>
  <si>
    <t>СС3К</t>
  </si>
  <si>
    <t>Алякринский Михаил Константинович</t>
  </si>
  <si>
    <t>Андреев Андрей Васильевич</t>
  </si>
  <si>
    <t>СС2К</t>
  </si>
  <si>
    <t>Аносова Ксения Валерьевна</t>
  </si>
  <si>
    <t>Бабичев Виктор Александрович</t>
  </si>
  <si>
    <t>Бабичева Елена Андреевна</t>
  </si>
  <si>
    <t>Баданин Александр Леонидович</t>
  </si>
  <si>
    <t>Баканов Михаил Игоревич</t>
  </si>
  <si>
    <t>Барыкина Дарья Александровна</t>
  </si>
  <si>
    <t>04-д</t>
  </si>
  <si>
    <t>Бахтина Алена Геннадьевна</t>
  </si>
  <si>
    <t>Бахтина Ирина Леонидовна</t>
  </si>
  <si>
    <t>Безбородов Константин Владимирович</t>
  </si>
  <si>
    <t>Беззубов Максим Валерьевич</t>
  </si>
  <si>
    <t>13-д</t>
  </si>
  <si>
    <t>Белкин Владислав Игоревич</t>
  </si>
  <si>
    <t>дистанции водные</t>
  </si>
  <si>
    <t>Белякова Анастасия Вячеславовна</t>
  </si>
  <si>
    <t>428-р</t>
  </si>
  <si>
    <t>Бобков Андрей Александрович</t>
  </si>
  <si>
    <t>Бобков Виктор Алексеевич</t>
  </si>
  <si>
    <t>Богатова Анна Игоревна</t>
  </si>
  <si>
    <t>Богданов Николай Владимирович</t>
  </si>
  <si>
    <t>Бондаренко Леонид Витальевич</t>
  </si>
  <si>
    <t>Бондарцев Сергей Юрьевич</t>
  </si>
  <si>
    <t>12-д</t>
  </si>
  <si>
    <t>Бориспольский Игорь Данилович</t>
  </si>
  <si>
    <t>Бородзич Андрей Игоревич</t>
  </si>
  <si>
    <t>Бублик Валентин Владимирович</t>
  </si>
  <si>
    <t>Букатару Александра Валентиновна</t>
  </si>
  <si>
    <t>Бухаров Игорь Викторович</t>
  </si>
  <si>
    <t>Валхар Артем Леонидович</t>
  </si>
  <si>
    <t>Валяева Елена Константиновна</t>
  </si>
  <si>
    <t>Василенко Оксана Юрьевна</t>
  </si>
  <si>
    <t>Васильева Софья Ильинична</t>
  </si>
  <si>
    <t>Венидиктов Денис Владимирович</t>
  </si>
  <si>
    <t>Викторов Владимир Николаевич</t>
  </si>
  <si>
    <t>Волков Максим Алексеевич</t>
  </si>
  <si>
    <t>Волкова Анна Вадимовна</t>
  </si>
  <si>
    <t>Воробьев Павел Валерьевич</t>
  </si>
  <si>
    <t>Воронцов Борис Александрович</t>
  </si>
  <si>
    <t>Вострецов Александр Олегович</t>
  </si>
  <si>
    <t>Вострецов Лев Александрович</t>
  </si>
  <si>
    <t>Гаевская Анастасия Александровна</t>
  </si>
  <si>
    <t>Галактионов Николай Андреевич</t>
  </si>
  <si>
    <t>Галкина Наталья Сергеевна</t>
  </si>
  <si>
    <t>Галковская Виктория Андреевна</t>
  </si>
  <si>
    <t>Голованова Елена Михайловна</t>
  </si>
  <si>
    <t>Головенков Сергей Геннадиевич</t>
  </si>
  <si>
    <t>Горев Даниил Владимирович</t>
  </si>
  <si>
    <t>Гузин Матвей Юрьевич</t>
  </si>
  <si>
    <t>Демина Анастасия Алексеевна</t>
  </si>
  <si>
    <t>Дзык Михаил Иванович</t>
  </si>
  <si>
    <t>Дмитриева Елена Германовна</t>
  </si>
  <si>
    <t>Долгополов Константин Эдуардович</t>
  </si>
  <si>
    <t>Егорова Екатерина Андреевна</t>
  </si>
  <si>
    <t>Егорова Екатерина Юрьевна</t>
  </si>
  <si>
    <t>ССВК</t>
  </si>
  <si>
    <t>34-нг</t>
  </si>
  <si>
    <t>Егорова Марина Сергеевна</t>
  </si>
  <si>
    <t>Егорова Мария Викторовна</t>
  </si>
  <si>
    <t>А-3</t>
  </si>
  <si>
    <t>Железный Олег Евгеньевич</t>
  </si>
  <si>
    <t>Жмуро Павел Евгеньевич</t>
  </si>
  <si>
    <t>Жуковская Валентина Владимировна</t>
  </si>
  <si>
    <t>Жуковская Ольга Васильевна</t>
  </si>
  <si>
    <t>Захаренков Николай Витальевич</t>
  </si>
  <si>
    <t>Зинатуллин Эдгар Рудольфович</t>
  </si>
  <si>
    <t>Зобова Валерия Александровна</t>
  </si>
  <si>
    <t>Зуева Инна Владимировна</t>
  </si>
  <si>
    <t>Зун Павел Сергеевич</t>
  </si>
  <si>
    <t>Иванов Александр Николаевич</t>
  </si>
  <si>
    <t>Иванова Екатерина Юрьевна</t>
  </si>
  <si>
    <t>Иванова Татьяна Владимировна</t>
  </si>
  <si>
    <t>Игнаткович Алексей Сергеевич</t>
  </si>
  <si>
    <t>Исмагилова Алина Рустемовна</t>
  </si>
  <si>
    <t>Карлин Сергей Михайлович</t>
  </si>
  <si>
    <t>Карпова Наталия Владимировна</t>
  </si>
  <si>
    <t>Картунова Дарья Сергеевна</t>
  </si>
  <si>
    <t>Кашин Юрий Витальевич</t>
  </si>
  <si>
    <t>Киреев Роман Юрьевич</t>
  </si>
  <si>
    <t>Ковзель Виктор Егорович</t>
  </si>
  <si>
    <t>Ковзель Елена Генриховна</t>
  </si>
  <si>
    <t>Колобкова Алёна Викторовна</t>
  </si>
  <si>
    <t>Колтунов Игорь Сергеевич</t>
  </si>
  <si>
    <t>Комарова Инна Николаевна</t>
  </si>
  <si>
    <t>Корепин Иван Николаевич</t>
  </si>
  <si>
    <t>Корепина Наталия Сергеевна</t>
  </si>
  <si>
    <t>Королев Дмитрий Дмитриевич</t>
  </si>
  <si>
    <t>Королев Илья Ростиславович</t>
  </si>
  <si>
    <t>Королева Алина Андреевна</t>
  </si>
  <si>
    <t>Королева Анастасия Ильинична</t>
  </si>
  <si>
    <t>Костенко Никита Николаевич</t>
  </si>
  <si>
    <t>Кошаровская Евгения Ивановна</t>
  </si>
  <si>
    <t>Кудряшов Владимир Федорович</t>
  </si>
  <si>
    <t>Кузнецова Юлия Михайловна</t>
  </si>
  <si>
    <t>Кузьменко Евгений Владимирович</t>
  </si>
  <si>
    <t>Кулемин Дмитрий Валентинович</t>
  </si>
  <si>
    <t>Кулемина Евгения Сергеевна</t>
  </si>
  <si>
    <t>Курбатов Макар Николаевич</t>
  </si>
  <si>
    <t>Кустов Алексей Валерьевич</t>
  </si>
  <si>
    <t>Кушнер Владимир Анатольевич</t>
  </si>
  <si>
    <t>Лантрат Ирина Ивановна</t>
  </si>
  <si>
    <t>Лапшина Елизавета Викторовна</t>
  </si>
  <si>
    <t>Легкобыт Николай Владимирович</t>
  </si>
  <si>
    <t>Леонов Егор Александрович</t>
  </si>
  <si>
    <t>Леонов Максим Александрович</t>
  </si>
  <si>
    <t>Липинская Олеся Александровна</t>
  </si>
  <si>
    <t>Лисовская Елена Витальевна</t>
  </si>
  <si>
    <t>Литау Валерия Денисовна</t>
  </si>
  <si>
    <t>Логинов Алексей Александрович</t>
  </si>
  <si>
    <t>Майкова Екатерина Михайловна</t>
  </si>
  <si>
    <t>Макейкина Людмила Геннадьевна</t>
  </si>
  <si>
    <t>Малинин Виктор Алексеевич</t>
  </si>
  <si>
    <t>Марабян Виктория Андреевна</t>
  </si>
  <si>
    <t>Маркарьянц Наталья Михайловна</t>
  </si>
  <si>
    <t>Маркова Ольга Александровна</t>
  </si>
  <si>
    <t>Мартюшев Леонид Борисович</t>
  </si>
  <si>
    <t>Матыжонок Виктор Николаевич</t>
  </si>
  <si>
    <t>Мацкевич Екатерина Сергеевна</t>
  </si>
  <si>
    <t>Медведев Алексей Владимирович</t>
  </si>
  <si>
    <t>Меньков Михаил Альбертович</t>
  </si>
  <si>
    <t>Мержиевский Илья Владимирович</t>
  </si>
  <si>
    <t>Микшин Аркадий Владимирович</t>
  </si>
  <si>
    <t>Милюков Егор Николаевич</t>
  </si>
  <si>
    <t>Митина Светлана Витальевна</t>
  </si>
  <si>
    <t>Михайлов Александр Борисович</t>
  </si>
  <si>
    <t>Михеев Владимир Алексеевич</t>
  </si>
  <si>
    <t>Можейко Ольга Олеговна</t>
  </si>
  <si>
    <t>Морозенко Екатерина Владимировна</t>
  </si>
  <si>
    <t>Морозов Алексей Андреевич</t>
  </si>
  <si>
    <t>Морозов Андрей Никитович</t>
  </si>
  <si>
    <t>Мотовилина Галина Дмитриевна</t>
  </si>
  <si>
    <t>Некипелов Кирилл Игоревич</t>
  </si>
  <si>
    <t>Никитина Мария Андреевна</t>
  </si>
  <si>
    <t>Новиков Александр Анатольевич</t>
  </si>
  <si>
    <t>Окунев Михаил Алексеевич</t>
  </si>
  <si>
    <t>Окунева Ирина Валентиновна</t>
  </si>
  <si>
    <t>Опутников Алексей Леонидович</t>
  </si>
  <si>
    <t>Опутников Леонид Валерьевич</t>
  </si>
  <si>
    <t>Опутникова Валентина Павловна</t>
  </si>
  <si>
    <t>Ордынский Андрей Владимирович</t>
  </si>
  <si>
    <t>Орехов Сергей Владимирович</t>
  </si>
  <si>
    <t>Орлов Борис Константинович</t>
  </si>
  <si>
    <t>Павлик Дмитрий Русланович</t>
  </si>
  <si>
    <t>Панкратова Олеся Викторовна</t>
  </si>
  <si>
    <t>Пахомова Ксения Викторовна</t>
  </si>
  <si>
    <t>Петров Валерий Валерьевич</t>
  </si>
  <si>
    <t>Петров Виталий Викторович</t>
  </si>
  <si>
    <t>Петров Олег Александрович</t>
  </si>
  <si>
    <t>Погоняйло Никита Сергеевич</t>
  </si>
  <si>
    <t>Полищук Валерия Александровна</t>
  </si>
  <si>
    <t>Приходько Сергей Александрович</t>
  </si>
  <si>
    <t>Пушков Игорь Викторович</t>
  </si>
  <si>
    <t>Пушкова Ольга Игоревна</t>
  </si>
  <si>
    <t>Пынник Сергей Александрович</t>
  </si>
  <si>
    <t>Рачников Николай Николаевич</t>
  </si>
  <si>
    <t>Реброва Евгения Александровна</t>
  </si>
  <si>
    <t>Резников Андрей Алексеевич</t>
  </si>
  <si>
    <t>Родыгин Игорь Валентинович</t>
  </si>
  <si>
    <t>Рьянова Мария Михайловна</t>
  </si>
  <si>
    <t>Рубис Людмила Григорьевна</t>
  </si>
  <si>
    <t>Савина Мария Юрьевна</t>
  </si>
  <si>
    <t>Сальникова Ольга Николаевна</t>
  </si>
  <si>
    <t>Сафронов Александр Юрьевич</t>
  </si>
  <si>
    <t>Семенов Виктор Алексеевич</t>
  </si>
  <si>
    <t>Сидорова Светлана Владимировна</t>
  </si>
  <si>
    <t>Силаев Алексей Алексеевич</t>
  </si>
  <si>
    <t>Ситников Евгений Александрович</t>
  </si>
  <si>
    <t>Смирнова Татьяна Владимировна</t>
  </si>
  <si>
    <t>Соболев Александр Анатольевич</t>
  </si>
  <si>
    <t>Солдатенкова Анастасия Дмитриевна</t>
  </si>
  <si>
    <t>Соловьев Владимир Александрович</t>
  </si>
  <si>
    <t>Соловьева Александра Алексеевна</t>
  </si>
  <si>
    <t>Сорокин Антон Юрьевич</t>
  </si>
  <si>
    <t>Степухин Александр Валерьевич</t>
  </si>
  <si>
    <t>Струков Павел Павлович</t>
  </si>
  <si>
    <t>Сукнотова Валентина Николаевна</t>
  </si>
  <si>
    <t>Сухомлин Денис Игоревич</t>
  </si>
  <si>
    <t>Сычева Дарья Ивановна</t>
  </si>
  <si>
    <t>Тарасеня Дарья Юрьевна</t>
  </si>
  <si>
    <t>Тарасеня Татьяна Юрьевна</t>
  </si>
  <si>
    <t>Терехов Александр Михайлович</t>
  </si>
  <si>
    <t>Тимошенко Елена Витальевна</t>
  </si>
  <si>
    <t>Ткачёнок Андрей Андреевич</t>
  </si>
  <si>
    <t>Токарев Александр Александрович</t>
  </si>
  <si>
    <t>Толокнов Виктор Николаевич</t>
  </si>
  <si>
    <t>Трай Людмила Николаевна</t>
  </si>
  <si>
    <t>Трикозов Виктор Михайлович</t>
  </si>
  <si>
    <t>Тушевский Никита Сергеевич</t>
  </si>
  <si>
    <t>Ульянов Александр Олегович</t>
  </si>
  <si>
    <t>Ушкалов Максим Евгеньевич</t>
  </si>
  <si>
    <t>Федоров Данил Евгеньевич</t>
  </si>
  <si>
    <t>Федотов Алексей Евгеньевич</t>
  </si>
  <si>
    <t>Федотова Анна Александровна</t>
  </si>
  <si>
    <t>Флоринская Ирина Игоревна</t>
  </si>
  <si>
    <t>Хугаев Анатолий Михайлович</t>
  </si>
  <si>
    <t>Цибульский Алексей Викторович</t>
  </si>
  <si>
    <t>Червинский Семен Дмитриевич</t>
  </si>
  <si>
    <t>Череватенко Екатерина Андреевна</t>
  </si>
  <si>
    <t>Череватенко Елена Анатольевна</t>
  </si>
  <si>
    <t>Чередниченко Филипп Лемаркович</t>
  </si>
  <si>
    <t>спелеодистанции</t>
  </si>
  <si>
    <t>Черкасов Сергей Юрьевич</t>
  </si>
  <si>
    <t>Черкасова Маргарита Олеговна</t>
  </si>
  <si>
    <t>Чернышев Лоренс Юрьевич</t>
  </si>
  <si>
    <t>Чертков Евгений Дмитриевич</t>
  </si>
  <si>
    <t>Чесноков Дмитрий Владимирович</t>
  </si>
  <si>
    <t>Чижик-Фриновская Влада Вадимовна</t>
  </si>
  <si>
    <t>Чиркина Екатерина Владимировна</t>
  </si>
  <si>
    <t>Чистякова Вера Владимировна</t>
  </si>
  <si>
    <t>Шашков Леонид Борисович</t>
  </si>
  <si>
    <t>Шелихова Наталия Евгеньевна</t>
  </si>
  <si>
    <t>Шендерович Альберт Валентинович</t>
  </si>
  <si>
    <t>Ширыкалова Диана Александровна</t>
  </si>
  <si>
    <t>Ширяев Дмитрий Александрович</t>
  </si>
  <si>
    <t>Шмелев Сергей Андреевич</t>
  </si>
  <si>
    <t>Якименко Вера Петровна</t>
  </si>
  <si>
    <t>Яковлев Георгий Александрович</t>
  </si>
  <si>
    <t>Якунин Владимир Евгеньевич</t>
  </si>
  <si>
    <t>Якунина Анна Анатольевна</t>
  </si>
  <si>
    <t>Якушенков Андрей Владимирович</t>
  </si>
  <si>
    <t>Яшков Евгений Олегович</t>
  </si>
  <si>
    <t>Мотовилова Евгения Валерьевна</t>
  </si>
  <si>
    <t>Нечаев Антон Игоревич</t>
  </si>
  <si>
    <t>Пендрикова Ольга Николаевна</t>
  </si>
  <si>
    <t>Румянцев Михаил Николаевич</t>
  </si>
  <si>
    <t>Сергеева Алина Александровна</t>
  </si>
  <si>
    <t>Хохлов Николай Сергеевич</t>
  </si>
  <si>
    <t>Чижик-Фриновский Алексей Вадимович</t>
  </si>
  <si>
    <t>Филиппова Маргарита Викторовна</t>
  </si>
  <si>
    <t>Громов Павел Александрович</t>
  </si>
  <si>
    <t>Лиманский Александр Николаевич</t>
  </si>
  <si>
    <t>Полиенко Наталья Николаевна</t>
  </si>
  <si>
    <t>Сериков Николай Владиславович</t>
  </si>
  <si>
    <t>Живицкий Александр Юрьевич</t>
  </si>
  <si>
    <t>Вострецова Татьяна Александровна</t>
  </si>
  <si>
    <t>Королева Анна Ростиславовна</t>
  </si>
  <si>
    <t>Юдин Вячеслав Юрьевич</t>
  </si>
  <si>
    <t>Вылегжанина Татьяна Андреевна</t>
  </si>
  <si>
    <t>Кизиляев Дмитрий Викторович</t>
  </si>
  <si>
    <t>Кизиляева Екатерина Юрьевна</t>
  </si>
  <si>
    <t>Николаева Ксения Вячеславовна</t>
  </si>
  <si>
    <t>Табурянский Олег Ярославович</t>
  </si>
  <si>
    <t>Трубач Дмитрий Романович</t>
  </si>
  <si>
    <t>дата приказа</t>
  </si>
  <si>
    <t>присвоение</t>
  </si>
  <si>
    <t>79-нг</t>
  </si>
  <si>
    <t>17-нг</t>
  </si>
  <si>
    <t>909-р</t>
  </si>
  <si>
    <t>-</t>
  </si>
  <si>
    <t>А-7</t>
  </si>
  <si>
    <t>Бабич Дмитрий Владимирович</t>
  </si>
  <si>
    <t>Венская Анастасия Васильевна</t>
  </si>
  <si>
    <t>Ермакова Ирина Сергеевна</t>
  </si>
  <si>
    <t>Чанышева Амина Фанисовна</t>
  </si>
  <si>
    <t>05-д</t>
  </si>
  <si>
    <t>4-18</t>
  </si>
  <si>
    <t>6-14</t>
  </si>
  <si>
    <t>ССРК</t>
  </si>
  <si>
    <t>Андреев Михаил Александрович</t>
  </si>
  <si>
    <t>Евстропов Георгий Дмитриевич</t>
  </si>
  <si>
    <t>Еличева Елена Николаевна</t>
  </si>
  <si>
    <t>Макаров Федор Максимович</t>
  </si>
  <si>
    <t>Сидоров Артем Владимирович</t>
  </si>
  <si>
    <t>Терехов Михаил Юрьевич</t>
  </si>
  <si>
    <t>Яковчук Владислав Петрович</t>
  </si>
  <si>
    <t>89-р</t>
  </si>
  <si>
    <t>Падорин Иван Константинович</t>
  </si>
  <si>
    <t>130-р</t>
  </si>
  <si>
    <t>Пономарева Светлана Владимировна</t>
  </si>
  <si>
    <t>08-д</t>
  </si>
  <si>
    <t>Баевская Марина Павловна</t>
  </si>
  <si>
    <t>дистанции на средствах передвижения (кони)</t>
  </si>
  <si>
    <t>Генина Тамара Евгеньевна</t>
  </si>
  <si>
    <t>Доманчук Любовь Германовна</t>
  </si>
  <si>
    <t>Иевлев Сергей Владимирович</t>
  </si>
  <si>
    <t>Иевлева Галина Васильевна</t>
  </si>
  <si>
    <t>Ионочкин Алексей Александрович</t>
  </si>
  <si>
    <t>Ионочкина Ирина Владимировна</t>
  </si>
  <si>
    <t>Наумова Олеся Николаевна</t>
  </si>
  <si>
    <t>Оберг Виктория Константиновна</t>
  </si>
  <si>
    <t>Певнева Марина Викторовна</t>
  </si>
  <si>
    <t>Турлыгина Ирина Юрьевна</t>
  </si>
  <si>
    <t>Фомина Анна Олеговна</t>
  </si>
  <si>
    <t>140-р</t>
  </si>
  <si>
    <t>Буриков Максим Сергеевич</t>
  </si>
  <si>
    <t>дистанция - парусная</t>
  </si>
  <si>
    <t>Суворова Екатерина Ильинична</t>
  </si>
  <si>
    <t>Адуев Леонид Витальевич</t>
  </si>
  <si>
    <t>Илюхин Сергей Сергеевич</t>
  </si>
  <si>
    <t>Карпов Дмитрий Валерьевич</t>
  </si>
  <si>
    <t>Кривоносова Кристина Владимировна</t>
  </si>
  <si>
    <t>Кузнецов Алексей Владимирович</t>
  </si>
  <si>
    <t>Кузнецов Сергей Андреевич</t>
  </si>
  <si>
    <t>Лисова Татьяна Павловна</t>
  </si>
  <si>
    <t>Уколова Ольга Сергеевна</t>
  </si>
  <si>
    <t>Чумаченко Сергей Валерьевич</t>
  </si>
  <si>
    <t>Корнев Илья Валентинович</t>
  </si>
  <si>
    <t>маршруты</t>
  </si>
  <si>
    <t>Корнева Мария Ильинична</t>
  </si>
  <si>
    <t>Андрюшин Андрей Андреевич</t>
  </si>
  <si>
    <t>Барышков Юрий Сергеевич</t>
  </si>
  <si>
    <t>Буль Полина Михайловна</t>
  </si>
  <si>
    <t>Виноградов Михаил Николаевич</t>
  </si>
  <si>
    <t>Витчак Дмитрий Николаевич</t>
  </si>
  <si>
    <t>Голиков Виктор Иванович</t>
  </si>
  <si>
    <t>Гурин Павел Александрович</t>
  </si>
  <si>
    <t>Дмитриев Павел Сергеевич</t>
  </si>
  <si>
    <t>Долгов Сергей Витальевич</t>
  </si>
  <si>
    <t>Ефремов Роман Владимирович</t>
  </si>
  <si>
    <t>Загашев Михаил Викторович</t>
  </si>
  <si>
    <t>Казакова Ольга Вадимовна</t>
  </si>
  <si>
    <t>Короленко Сергей Юрьевич</t>
  </si>
  <si>
    <t>Крикун Александр Артемович</t>
  </si>
  <si>
    <t>Лазарев Владимир Федорович</t>
  </si>
  <si>
    <t>Любимов Михаил Константинович</t>
  </si>
  <si>
    <t>Малина Даниил Евгеньевич</t>
  </si>
  <si>
    <t>Малыгина Елена Владимировна</t>
  </si>
  <si>
    <t>Мещерякова Ирина Евгеньевна</t>
  </si>
  <si>
    <t>Морозова Алёна Борисовна</t>
  </si>
  <si>
    <t>Пестова Дарья Юрьевна</t>
  </si>
  <si>
    <t>Петрова Любовь Игоревна</t>
  </si>
  <si>
    <t>Попов Александр Андреевич</t>
  </si>
  <si>
    <t>Попов Антон Игоревич</t>
  </si>
  <si>
    <t>Попова Елизавета Андреевна</t>
  </si>
  <si>
    <t>Профе Павел Викторович</t>
  </si>
  <si>
    <t>Пушкина Наталья Сергеевна</t>
  </si>
  <si>
    <t>Сахно Дарья Евгеньевна</t>
  </si>
  <si>
    <t>Чеснокова Дарья Евгеньевна</t>
  </si>
  <si>
    <t>Благово Владимир Владимирович</t>
  </si>
  <si>
    <t>Голубев Константин Александрович</t>
  </si>
  <si>
    <t>Михайлов Борис Алексеевич</t>
  </si>
  <si>
    <t>Якушенок Владимир Александрович</t>
  </si>
  <si>
    <t>А-9</t>
  </si>
  <si>
    <t>Брочковский Евгений Александрович</t>
  </si>
  <si>
    <t>Литвинцева Анна Викторовна</t>
  </si>
  <si>
    <t>185-р</t>
  </si>
  <si>
    <t>судейство</t>
  </si>
  <si>
    <t>секретариат, информация</t>
  </si>
  <si>
    <t>судейство, дистанции</t>
  </si>
  <si>
    <t>Специализация</t>
  </si>
  <si>
    <t>89 нг</t>
  </si>
  <si>
    <t>125 нг</t>
  </si>
  <si>
    <t>39 нг</t>
  </si>
  <si>
    <t>маршрут</t>
  </si>
  <si>
    <t>374-р</t>
  </si>
  <si>
    <t>Лапина Мария Александровна</t>
  </si>
  <si>
    <t>15-д</t>
  </si>
  <si>
    <t>09-д</t>
  </si>
  <si>
    <t>14-д</t>
  </si>
  <si>
    <t>Архипова Алена Сергеевна</t>
  </si>
  <si>
    <t>22-д</t>
  </si>
  <si>
    <t>Дата окончания действия категории</t>
  </si>
  <si>
    <t>год рожд.</t>
  </si>
  <si>
    <t>возраст</t>
  </si>
  <si>
    <t>1994</t>
  </si>
  <si>
    <t>1987</t>
  </si>
  <si>
    <t>1969</t>
  </si>
  <si>
    <t>19-д</t>
  </si>
  <si>
    <t>подтв.</t>
  </si>
  <si>
    <t>присв.</t>
  </si>
  <si>
    <t>03-д</t>
  </si>
  <si>
    <t>45-р</t>
  </si>
  <si>
    <t>Арефьев Даниил Валерьевич</t>
  </si>
  <si>
    <t>115-р</t>
  </si>
  <si>
    <t>Баширова Лариса Викторовна</t>
  </si>
  <si>
    <t>Галеев Руслан Искандерович</t>
  </si>
  <si>
    <t>Гусаков Сергей Владимирович</t>
  </si>
  <si>
    <t>Жуков Владислав Сергеевич</t>
  </si>
  <si>
    <t>Зимодро Юрий Анатольевич</t>
  </si>
  <si>
    <t>Иошин Савелий Андреевич</t>
  </si>
  <si>
    <t>Климочкин Кирилл Владимирович</t>
  </si>
  <si>
    <t>Кондратьева Алина Сергеевна</t>
  </si>
  <si>
    <t>Корячкин Александр Юрьевич</t>
  </si>
  <si>
    <t>Куделич Мария Владиславович</t>
  </si>
  <si>
    <t>Меркушкин Кирилл Дмитриевич</t>
  </si>
  <si>
    <t>Мухин Александр Вячеславович</t>
  </si>
  <si>
    <t>Никотина Алина Дмитриевна</t>
  </si>
  <si>
    <t>Новожилов Ярослав Станиславович</t>
  </si>
  <si>
    <t>Подлевских Александра Никитична</t>
  </si>
  <si>
    <t>Рогачёв Юрий Валериевич</t>
  </si>
  <si>
    <t>Тягур Игорь Юлианович</t>
  </si>
  <si>
    <t>Утенков Роман Сергеевич</t>
  </si>
  <si>
    <t>Федоров Николай Васильевич</t>
  </si>
  <si>
    <t>Шувалова Дарина Геннадьевна</t>
  </si>
  <si>
    <t>Бажанов Владислав Васильевич</t>
  </si>
  <si>
    <t>Муравьев Алексей Васильевич</t>
  </si>
  <si>
    <t>Федотова Евгения Андреевна</t>
  </si>
  <si>
    <t>Мамонова Наталья Романовна</t>
  </si>
  <si>
    <t>262-р</t>
  </si>
  <si>
    <t>Галеев Искандер Альбертович</t>
  </si>
  <si>
    <t>153-р</t>
  </si>
  <si>
    <t>Крупный Егор Владимирович</t>
  </si>
  <si>
    <t>Костылев Юрий Сергеевича</t>
  </si>
  <si>
    <t>110-нг</t>
  </si>
  <si>
    <t>Попов Юрий Анатольевич</t>
  </si>
  <si>
    <t>35-р</t>
  </si>
  <si>
    <t>06-д</t>
  </si>
  <si>
    <t>07-д</t>
  </si>
  <si>
    <t>10-д</t>
  </si>
  <si>
    <t>Костылев Юрий Сергеевич</t>
  </si>
  <si>
    <t>северная ходьба</t>
  </si>
  <si>
    <t>528-р</t>
  </si>
  <si>
    <t>Григорьева Валентина Николаевна</t>
  </si>
  <si>
    <t xml:space="preserve">Дорогинский Станислав Вячеславович </t>
  </si>
  <si>
    <t>569-р</t>
  </si>
  <si>
    <t xml:space="preserve">Кузнецова Анна Алексеевна </t>
  </si>
  <si>
    <t xml:space="preserve">Лобов Валерий Александрович </t>
  </si>
  <si>
    <t xml:space="preserve">Рыдлева Елена Валентиновна </t>
  </si>
  <si>
    <t xml:space="preserve">Спирин Кирилл Владимирович </t>
  </si>
  <si>
    <t>Колпино</t>
  </si>
  <si>
    <t>Красногвардеец</t>
  </si>
  <si>
    <t>Выборгский</t>
  </si>
  <si>
    <t>Невский</t>
  </si>
  <si>
    <t>Калининский</t>
  </si>
  <si>
    <t>сам</t>
  </si>
  <si>
    <t>СДЮСШОР</t>
  </si>
  <si>
    <t>Приморский</t>
  </si>
  <si>
    <t>136 нг</t>
  </si>
  <si>
    <t>откуда</t>
  </si>
  <si>
    <t>книжки</t>
  </si>
  <si>
    <t>ЕА</t>
  </si>
  <si>
    <t>Красносельский</t>
  </si>
  <si>
    <t>Колоскова</t>
  </si>
  <si>
    <t>Новиков</t>
  </si>
  <si>
    <t>Красногвардеец, СДЮСШОР</t>
  </si>
  <si>
    <t>Комарова</t>
  </si>
  <si>
    <t>дистанции пешеходные, маршруты</t>
  </si>
  <si>
    <t>разное</t>
  </si>
  <si>
    <t>95-р</t>
  </si>
  <si>
    <t>Акушевич Никита Владимирович</t>
  </si>
  <si>
    <t>Васильев Владислав Валентинович</t>
  </si>
  <si>
    <t>Горелик Станислав Александрович</t>
  </si>
  <si>
    <t>Гуренко Ольга Юрьевна</t>
  </si>
  <si>
    <t>Королькова Евгения Сергеевна</t>
  </si>
  <si>
    <t>Кузьминых Алексей Сергеевич</t>
  </si>
  <si>
    <t>Магунов Владимир Юрьевич</t>
  </si>
  <si>
    <t>Миллер Елена Евгеньевна</t>
  </si>
  <si>
    <t>Самохин Роман Владимирович</t>
  </si>
  <si>
    <t>Сивожелезов Дмитрий Игоревич</t>
  </si>
  <si>
    <t>Смирнов Денис Николаевич</t>
  </si>
  <si>
    <t>Смирнова Ольга Викторовна</t>
  </si>
  <si>
    <t>Талашенко Ольга Олеговна</t>
  </si>
  <si>
    <t>Штейнварг Алексей Владимирович</t>
  </si>
  <si>
    <t>Я</t>
  </si>
  <si>
    <t>Фрунзенский</t>
  </si>
  <si>
    <t>ИТМО</t>
  </si>
  <si>
    <t>На руках</t>
  </si>
  <si>
    <t xml:space="preserve"> в ИТМО</t>
  </si>
  <si>
    <t>ПКТ</t>
  </si>
  <si>
    <t>в ИТМО</t>
  </si>
  <si>
    <t>Нет данных</t>
  </si>
  <si>
    <t>Соловьев</t>
  </si>
  <si>
    <t>дистанции</t>
  </si>
  <si>
    <t>2-АМ</t>
  </si>
  <si>
    <t>Ильясова Нурания Азаматовна</t>
  </si>
  <si>
    <t>ОД-186</t>
  </si>
  <si>
    <t>умер</t>
  </si>
  <si>
    <t>11-д</t>
  </si>
  <si>
    <t>Провидошина Елена Борисовна</t>
  </si>
  <si>
    <t>Провидошина Мария Борисовна</t>
  </si>
  <si>
    <t>325-р</t>
  </si>
  <si>
    <t>694-р</t>
  </si>
  <si>
    <t>18-д</t>
  </si>
  <si>
    <t xml:space="preserve">Профе Диана Викторовна </t>
  </si>
  <si>
    <t>Яковлев Василий Владимирович</t>
  </si>
  <si>
    <t xml:space="preserve">Соколова Евгения Михайловна </t>
  </si>
  <si>
    <t xml:space="preserve">Винчегов Владимир Игоревич </t>
  </si>
  <si>
    <t xml:space="preserve">Костенкова Александра Сергеевна </t>
  </si>
  <si>
    <t>Таратенко Юлия Вадимовна</t>
  </si>
  <si>
    <t xml:space="preserve">Ярусова Анна Александровна </t>
  </si>
  <si>
    <t xml:space="preserve">Фахриева Евгения Артуровна </t>
  </si>
  <si>
    <t xml:space="preserve">Хисамова Гузель Ильдаровна </t>
  </si>
  <si>
    <t xml:space="preserve">Кубрачков Алексей Дмитриевич </t>
  </si>
  <si>
    <t>252-р</t>
  </si>
  <si>
    <t>978-р</t>
  </si>
  <si>
    <t>2-м</t>
  </si>
  <si>
    <t>4-м</t>
  </si>
  <si>
    <t>3-м</t>
  </si>
  <si>
    <t>А-18</t>
  </si>
  <si>
    <t>02-д</t>
  </si>
  <si>
    <t>Губенко Иван Борисович</t>
  </si>
  <si>
    <t>307-р</t>
  </si>
  <si>
    <t>Жаркова Екатерина Сергеевна</t>
  </si>
  <si>
    <t>Карнушкина Ирина Александровна</t>
  </si>
  <si>
    <t>Матина Ирина Сергеевна</t>
  </si>
  <si>
    <t>Молчановский Михаил Владимирович</t>
  </si>
  <si>
    <t>Семенова Мария Дмитриевна</t>
  </si>
  <si>
    <t>Чемякин Андрей Александрович</t>
  </si>
  <si>
    <t>Черезов Игорь Юрьевич</t>
  </si>
  <si>
    <t>Яблочкова Светлана Сергеевна</t>
  </si>
  <si>
    <t>Яковлев Игорь Сергеевич</t>
  </si>
  <si>
    <t>187-р</t>
  </si>
  <si>
    <t>Селиванов Роман Сергеевич</t>
  </si>
  <si>
    <t>Маршавин Дмитрий Сергеевич</t>
  </si>
  <si>
    <t>Манелов Валерий Андреевич</t>
  </si>
  <si>
    <t>Курицына Оксана Геннадиевна</t>
  </si>
  <si>
    <t>804-р</t>
  </si>
  <si>
    <t>21-д</t>
  </si>
  <si>
    <t>362-р</t>
  </si>
  <si>
    <t>1-м</t>
  </si>
  <si>
    <t>668-р</t>
  </si>
  <si>
    <t>Сорокин Андрей Орестович</t>
  </si>
  <si>
    <t>758-р</t>
  </si>
  <si>
    <t>Шкилев Виталий Владимирович</t>
  </si>
  <si>
    <t>Юнин Александр Геннадьевич</t>
  </si>
  <si>
    <t>9-АМ</t>
  </si>
  <si>
    <t>183-нг</t>
  </si>
  <si>
    <t>169-нг</t>
  </si>
  <si>
    <t>Петров Дмитрий Владимирович</t>
  </si>
  <si>
    <t>03/11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</si>
</sst>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0" fontId="8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3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4" fontId="3" fillId="0" borderId="1" xfId="2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4" fontId="3" fillId="0" borderId="1" xfId="1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14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2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2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3" borderId="1" xfId="2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14" fontId="3" fillId="4" borderId="1" xfId="2" applyNumberFormat="1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14" fontId="3" fillId="6" borderId="1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14" fontId="7" fillId="0" borderId="0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1" fillId="7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0" fillId="8" borderId="0" xfId="0" applyFill="1" applyAlignment="1">
      <alignment vertical="center"/>
    </xf>
    <xf numFmtId="1" fontId="3" fillId="3" borderId="1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3" fillId="0" borderId="11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" xfId="2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14" fontId="3" fillId="3" borderId="1" xfId="2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3" fillId="3" borderId="1" xfId="1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9" fillId="3" borderId="1" xfId="0" applyFont="1" applyFill="1" applyBorder="1"/>
    <xf numFmtId="0" fontId="3" fillId="3" borderId="0" xfId="2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" xfId="2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3" fillId="3" borderId="1" xfId="2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4" fontId="3" fillId="3" borderId="1" xfId="2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4" fontId="3" fillId="3" borderId="1" xfId="2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3" fillId="3" borderId="1" xfId="2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4" fontId="3" fillId="3" borderId="1" xfId="2" applyNumberFormat="1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0" fontId="11" fillId="7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Fill="1" applyAlignment="1">
      <alignment horizontal="center" vertical="center"/>
    </xf>
    <xf numFmtId="0" fontId="3" fillId="3" borderId="1" xfId="2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0" fontId="11" fillId="7" borderId="0" xfId="0" applyFont="1" applyFill="1" applyAlignment="1">
      <alignment vertical="center"/>
    </xf>
    <xf numFmtId="1" fontId="3" fillId="3" borderId="1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3" fillId="3" borderId="2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3" fillId="3" borderId="1" xfId="2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49" fontId="3" fillId="3" borderId="1" xfId="2" applyNumberFormat="1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4" fontId="3" fillId="9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3" fillId="0" borderId="1" xfId="2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2" xfId="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2" fillId="0" borderId="5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</cellXfs>
  <cellStyles count="4">
    <cellStyle name="Гиперссылка 2" xfId="3"/>
    <cellStyle name="Обычный" xfId="0" builtinId="0"/>
    <cellStyle name="Обычный 2" xfId="1"/>
    <cellStyle name="Обычный 4" xfId="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.%20&#1057;&#1059;&#1044;&#1068;&#1048;%20-20/&#1073;&#1072;&#1079;&#1072;%20&#1089;&#1091;&#1076;&#1077;&#1081;%2019-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77;&#1082;&#1089;&#1072;&#1085;&#1076;&#1088;/Downloads/&#1056;&#1077;&#1077;&#1089;&#1090;&#1088;-&#1089;&#1091;&#1076;&#1100;&#1080;%20&#1084;&#1072;&#1081;%202020%20&#1086;&#1090;%20&#1040;&#1042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B5" t="str">
            <v>Александрович Диана Владимировна</v>
          </cell>
          <cell r="C5" t="str">
            <v>СС3К</v>
          </cell>
          <cell r="D5" t="str">
            <v>Санкт-Петербург</v>
          </cell>
          <cell r="E5">
            <v>0</v>
          </cell>
          <cell r="F5">
            <v>0</v>
          </cell>
          <cell r="G5">
            <v>0</v>
          </cell>
        </row>
        <row r="6">
          <cell r="B6" t="str">
            <v>Алтыбаев Максим Эдуардович</v>
          </cell>
          <cell r="C6" t="e">
            <v>#N/A</v>
          </cell>
          <cell r="D6" t="str">
            <v>Ленинградская область</v>
          </cell>
          <cell r="E6">
            <v>0</v>
          </cell>
          <cell r="F6">
            <v>0</v>
          </cell>
          <cell r="G6">
            <v>0</v>
          </cell>
        </row>
        <row r="7">
          <cell r="B7" t="str">
            <v>Архипова Алена Сергеевна</v>
          </cell>
          <cell r="C7" t="str">
            <v>СС2К</v>
          </cell>
          <cell r="D7" t="str">
            <v>Санкт-Петербург</v>
          </cell>
          <cell r="E7">
            <v>6</v>
          </cell>
          <cell r="F7">
            <v>6</v>
          </cell>
          <cell r="G7">
            <v>0</v>
          </cell>
        </row>
        <row r="8">
          <cell r="B8" t="str">
            <v>Бабичев Виктор Александрович</v>
          </cell>
          <cell r="C8" t="str">
            <v>СС2К</v>
          </cell>
          <cell r="D8" t="str">
            <v>Санкт-Петербург</v>
          </cell>
          <cell r="E8">
            <v>23</v>
          </cell>
          <cell r="F8">
            <v>24</v>
          </cell>
          <cell r="G8">
            <v>0</v>
          </cell>
        </row>
        <row r="9">
          <cell r="B9" t="str">
            <v>Бабичева Елена Андреевна</v>
          </cell>
          <cell r="C9" t="str">
            <v>СС1К</v>
          </cell>
          <cell r="D9" t="str">
            <v>Санкт-Петербург</v>
          </cell>
          <cell r="E9">
            <v>108</v>
          </cell>
          <cell r="F9">
            <v>108</v>
          </cell>
          <cell r="G9">
            <v>0</v>
          </cell>
        </row>
        <row r="10">
          <cell r="B10" t="str">
            <v>Бахтина Ирина Леонидовна</v>
          </cell>
          <cell r="C10" t="str">
            <v>СС1К</v>
          </cell>
          <cell r="D10" t="str">
            <v>Санкт-Петербург</v>
          </cell>
          <cell r="E10">
            <v>35</v>
          </cell>
          <cell r="F10">
            <v>35</v>
          </cell>
          <cell r="G10" t="str">
            <v>Старший судья этапа</v>
          </cell>
        </row>
        <row r="11">
          <cell r="B11" t="str">
            <v>Белякова Анастасия Вячеславовна</v>
          </cell>
          <cell r="C11" t="str">
            <v>СС1К</v>
          </cell>
          <cell r="D11" t="str">
            <v>Санкт-Петербург</v>
          </cell>
          <cell r="E11">
            <v>178</v>
          </cell>
          <cell r="F11">
            <v>178</v>
          </cell>
          <cell r="G11" t="str">
            <v>Главный секретарь</v>
          </cell>
        </row>
        <row r="12">
          <cell r="B12" t="str">
            <v>Бобков Андрей Александрович</v>
          </cell>
          <cell r="C12" t="str">
            <v>СС2К</v>
          </cell>
          <cell r="D12" t="str">
            <v>Санкт-Петербург</v>
          </cell>
          <cell r="E12">
            <v>37</v>
          </cell>
          <cell r="F12">
            <v>38</v>
          </cell>
          <cell r="G12">
            <v>0</v>
          </cell>
        </row>
        <row r="13">
          <cell r="B13" t="str">
            <v>Богатова Анна Игоревна</v>
          </cell>
          <cell r="C13" t="str">
            <v>СС1К</v>
          </cell>
          <cell r="D13" t="str">
            <v>Санкт-Петербург</v>
          </cell>
          <cell r="E13">
            <v>89</v>
          </cell>
          <cell r="F13">
            <v>91</v>
          </cell>
          <cell r="G13" t="str">
            <v>Заместитель главного судьи по судейству</v>
          </cell>
        </row>
        <row r="14">
          <cell r="B14" t="str">
            <v>Валяева Елена Константиновна</v>
          </cell>
          <cell r="C14" t="str">
            <v>СС1К</v>
          </cell>
          <cell r="D14" t="str">
            <v>Санкт-Петербург</v>
          </cell>
          <cell r="E14">
            <v>20</v>
          </cell>
          <cell r="F14">
            <v>20</v>
          </cell>
          <cell r="G14">
            <v>0</v>
          </cell>
        </row>
        <row r="15">
          <cell r="B15" t="str">
            <v>Василенко Оксана Юрьевна</v>
          </cell>
          <cell r="C15" t="str">
            <v>СС2К</v>
          </cell>
          <cell r="D15" t="str">
            <v>Санкт-Петербург</v>
          </cell>
          <cell r="E15">
            <v>26</v>
          </cell>
          <cell r="F15">
            <v>0</v>
          </cell>
          <cell r="G15">
            <v>0</v>
          </cell>
        </row>
        <row r="16">
          <cell r="B16" t="str">
            <v>Васильев Александр Дмитриевич</v>
          </cell>
          <cell r="C16" t="e">
            <v>#N/A</v>
          </cell>
          <cell r="D16" t="str">
            <v>Ленинградская область</v>
          </cell>
          <cell r="E16">
            <v>11</v>
          </cell>
          <cell r="F16">
            <v>0</v>
          </cell>
          <cell r="G16">
            <v>0</v>
          </cell>
        </row>
        <row r="17">
          <cell r="B17" t="str">
            <v>Вострецов Александр Олегович</v>
          </cell>
          <cell r="C17" t="str">
            <v>СС2К</v>
          </cell>
          <cell r="D17" t="str">
            <v>Санкт-Петербург</v>
          </cell>
          <cell r="E17">
            <v>36</v>
          </cell>
          <cell r="F17">
            <v>36</v>
          </cell>
          <cell r="G17">
            <v>0</v>
          </cell>
        </row>
        <row r="18">
          <cell r="B18" t="str">
            <v>Вострецов Лев Александрович</v>
          </cell>
          <cell r="C18" t="str">
            <v>СС3К</v>
          </cell>
          <cell r="D18" t="str">
            <v>Санкт-Петербург</v>
          </cell>
          <cell r="E18">
            <v>5</v>
          </cell>
          <cell r="F18">
            <v>0</v>
          </cell>
          <cell r="G18">
            <v>0</v>
          </cell>
        </row>
        <row r="19">
          <cell r="B19" t="str">
            <v>Вылегжанина Татьяна Андреевна</v>
          </cell>
          <cell r="C19" t="str">
            <v>СС2К</v>
          </cell>
          <cell r="D19" t="str">
            <v>Санкт-Петербург</v>
          </cell>
          <cell r="E19">
            <v>63</v>
          </cell>
          <cell r="F19">
            <v>12</v>
          </cell>
          <cell r="G19" t="str">
            <v>Судья секретарь</v>
          </cell>
        </row>
        <row r="20">
          <cell r="B20" t="str">
            <v>Гаевская Анастасия Александровна</v>
          </cell>
          <cell r="C20" t="str">
            <v>СС3К</v>
          </cell>
          <cell r="D20" t="str">
            <v>Санкт-Петербург</v>
          </cell>
          <cell r="E20">
            <v>5</v>
          </cell>
          <cell r="F20">
            <v>0</v>
          </cell>
          <cell r="G20">
            <v>0</v>
          </cell>
        </row>
        <row r="21">
          <cell r="B21" t="str">
            <v>Горев Даниил Владимирович</v>
          </cell>
          <cell r="C21" t="str">
            <v>СС3К</v>
          </cell>
          <cell r="D21" t="str">
            <v>Санкт-Петербург</v>
          </cell>
          <cell r="E21">
            <v>10</v>
          </cell>
          <cell r="F21">
            <v>0</v>
          </cell>
          <cell r="G21">
            <v>0</v>
          </cell>
        </row>
        <row r="22">
          <cell r="B22" t="str">
            <v>Демина Анастасия Алексеевна</v>
          </cell>
          <cell r="C22" t="str">
            <v>СС2К</v>
          </cell>
          <cell r="D22" t="str">
            <v>Санкт-Петербург</v>
          </cell>
          <cell r="E22">
            <v>35</v>
          </cell>
          <cell r="F22">
            <v>0</v>
          </cell>
          <cell r="G22">
            <v>0</v>
          </cell>
        </row>
        <row r="23">
          <cell r="B23" t="str">
            <v>Дзык Михаил Иванович</v>
          </cell>
          <cell r="C23" t="str">
            <v>СС2К</v>
          </cell>
          <cell r="D23" t="str">
            <v>Санкт-Петербург</v>
          </cell>
          <cell r="E23">
            <v>6</v>
          </cell>
          <cell r="F23">
            <v>6</v>
          </cell>
          <cell r="G23">
            <v>0</v>
          </cell>
        </row>
        <row r="24">
          <cell r="B24" t="str">
            <v>Дмитриева Елена Германовна</v>
          </cell>
          <cell r="C24" t="str">
            <v>-</v>
          </cell>
          <cell r="D24" t="str">
            <v>Санкт-Петербург</v>
          </cell>
          <cell r="E24">
            <v>20</v>
          </cell>
          <cell r="F24">
            <v>20</v>
          </cell>
          <cell r="G24">
            <v>0</v>
          </cell>
        </row>
        <row r="25">
          <cell r="B25" t="str">
            <v>Егорова Екатерина Андреевна</v>
          </cell>
          <cell r="C25" t="str">
            <v>СС2К</v>
          </cell>
          <cell r="D25" t="str">
            <v>Санкт-Петербург</v>
          </cell>
          <cell r="E25">
            <v>12</v>
          </cell>
          <cell r="F25">
            <v>12</v>
          </cell>
          <cell r="G25">
            <v>0</v>
          </cell>
        </row>
        <row r="26">
          <cell r="B26" t="str">
            <v>Егорова Мария Викторовна</v>
          </cell>
          <cell r="C26" t="str">
            <v>ССВК</v>
          </cell>
          <cell r="D26" t="str">
            <v>Санкт-Петербург</v>
          </cell>
          <cell r="E26">
            <v>0</v>
          </cell>
          <cell r="F26">
            <v>40</v>
          </cell>
          <cell r="G26">
            <v>0</v>
          </cell>
        </row>
        <row r="27">
          <cell r="B27" t="str">
            <v>Зобова Валерия Александровна</v>
          </cell>
          <cell r="C27" t="str">
            <v>СС3К</v>
          </cell>
          <cell r="D27" t="str">
            <v>Санкт-Петербург</v>
          </cell>
          <cell r="E27">
            <v>9</v>
          </cell>
          <cell r="F27">
            <v>0</v>
          </cell>
          <cell r="G27">
            <v>0</v>
          </cell>
        </row>
        <row r="28">
          <cell r="B28" t="str">
            <v>Зуева Инна Владимировна</v>
          </cell>
          <cell r="C28" t="str">
            <v>СС3К</v>
          </cell>
          <cell r="D28" t="str">
            <v>Санкт-Петербург</v>
          </cell>
          <cell r="E28">
            <v>0</v>
          </cell>
          <cell r="F28">
            <v>0</v>
          </cell>
          <cell r="G28">
            <v>0</v>
          </cell>
        </row>
        <row r="29">
          <cell r="B29" t="str">
            <v>Иванов Александр Николаевич</v>
          </cell>
          <cell r="C29" t="str">
            <v>СС2К</v>
          </cell>
          <cell r="D29" t="str">
            <v>Санкт-Петербург</v>
          </cell>
          <cell r="E29">
            <v>19</v>
          </cell>
          <cell r="F29">
            <v>20</v>
          </cell>
          <cell r="G29">
            <v>0</v>
          </cell>
        </row>
        <row r="30">
          <cell r="B30" t="str">
            <v>Кашин Юрий Витальевич</v>
          </cell>
          <cell r="C30" t="str">
            <v>СС3К</v>
          </cell>
          <cell r="D30" t="str">
            <v>Санкт-Петербург</v>
          </cell>
          <cell r="E30">
            <v>9</v>
          </cell>
          <cell r="F30">
            <v>0</v>
          </cell>
          <cell r="G30">
            <v>0</v>
          </cell>
        </row>
        <row r="31">
          <cell r="B31" t="str">
            <v>Кизиляева Екатерина Юрьевна</v>
          </cell>
          <cell r="C31" t="str">
            <v>СС3К</v>
          </cell>
          <cell r="D31" t="str">
            <v>Санкт-Петербург</v>
          </cell>
          <cell r="E31">
            <v>5</v>
          </cell>
          <cell r="F31">
            <v>0</v>
          </cell>
          <cell r="G31">
            <v>0</v>
          </cell>
        </row>
        <row r="32">
          <cell r="B32" t="str">
            <v>Киреев Роман Юрьевич</v>
          </cell>
          <cell r="C32" t="str">
            <v>СС2К</v>
          </cell>
          <cell r="D32" t="str">
            <v>Санкт-Петербург</v>
          </cell>
          <cell r="E32">
            <v>8</v>
          </cell>
          <cell r="F32">
            <v>8</v>
          </cell>
          <cell r="G32">
            <v>0</v>
          </cell>
        </row>
        <row r="33">
          <cell r="B33" t="str">
            <v>Ковзель Виктор Егорович</v>
          </cell>
          <cell r="C33" t="str">
            <v>СС2К</v>
          </cell>
          <cell r="D33" t="str">
            <v>Санкт-Петербург</v>
          </cell>
          <cell r="E33">
            <v>72</v>
          </cell>
          <cell r="F33">
            <v>72</v>
          </cell>
          <cell r="G33">
            <v>0</v>
          </cell>
        </row>
        <row r="34">
          <cell r="B34" t="str">
            <v>Ковзель Елена Генриховна</v>
          </cell>
          <cell r="C34" t="str">
            <v>СС1К</v>
          </cell>
          <cell r="D34" t="str">
            <v>Санкт-Петербург</v>
          </cell>
          <cell r="E34">
            <v>72</v>
          </cell>
          <cell r="F34">
            <v>72</v>
          </cell>
          <cell r="G34">
            <v>0</v>
          </cell>
        </row>
        <row r="35">
          <cell r="B35" t="str">
            <v>Колобкова Алёна Викторовна</v>
          </cell>
          <cell r="C35" t="str">
            <v>СС2К</v>
          </cell>
          <cell r="D35" t="str">
            <v>Санкт-Петербург</v>
          </cell>
          <cell r="E35">
            <v>39</v>
          </cell>
          <cell r="F35">
            <v>40</v>
          </cell>
          <cell r="G35" t="str">
            <v>Начальник дистанции</v>
          </cell>
        </row>
        <row r="36">
          <cell r="B36" t="str">
            <v>Комарова Инна Николаевна</v>
          </cell>
          <cell r="C36" t="str">
            <v>СС1К</v>
          </cell>
          <cell r="D36" t="str">
            <v>Санкт-Петербург</v>
          </cell>
          <cell r="E36">
            <v>116</v>
          </cell>
          <cell r="F36">
            <v>95</v>
          </cell>
          <cell r="G36">
            <v>0</v>
          </cell>
        </row>
        <row r="37">
          <cell r="B37" t="str">
            <v>Королев Илья Ростиславович</v>
          </cell>
          <cell r="C37" t="str">
            <v>-</v>
          </cell>
          <cell r="D37" t="str">
            <v>Санкт-Петербург</v>
          </cell>
          <cell r="E37">
            <v>12</v>
          </cell>
          <cell r="F37">
            <v>12</v>
          </cell>
          <cell r="G37">
            <v>0</v>
          </cell>
        </row>
        <row r="38">
          <cell r="B38" t="str">
            <v>Королева Алина Андреевна</v>
          </cell>
          <cell r="C38" t="str">
            <v>СС3К</v>
          </cell>
          <cell r="D38" t="str">
            <v>Санкт-Петербург</v>
          </cell>
          <cell r="E38">
            <v>23</v>
          </cell>
          <cell r="F38">
            <v>0</v>
          </cell>
          <cell r="G38" t="str">
            <v>Судья при участниках</v>
          </cell>
        </row>
        <row r="39">
          <cell r="B39" t="str">
            <v>Косоруков Фёдор Дмитриевич</v>
          </cell>
          <cell r="C39" t="e">
            <v>#N/A</v>
          </cell>
          <cell r="D39" t="str">
            <v>Саратовская область</v>
          </cell>
          <cell r="E39">
            <v>9</v>
          </cell>
          <cell r="F39">
            <v>0</v>
          </cell>
          <cell r="G39">
            <v>0</v>
          </cell>
        </row>
        <row r="40">
          <cell r="B40" t="str">
            <v>Кошаровская Евгения Ивановна</v>
          </cell>
          <cell r="C40" t="str">
            <v>СС2К</v>
          </cell>
          <cell r="D40" t="str">
            <v>Санкт-Петербург</v>
          </cell>
          <cell r="E40">
            <v>43</v>
          </cell>
          <cell r="F40">
            <v>44</v>
          </cell>
          <cell r="G40">
            <v>0</v>
          </cell>
        </row>
        <row r="41">
          <cell r="B41" t="str">
            <v>Курбатов Макар Николаевич</v>
          </cell>
          <cell r="C41" t="str">
            <v>СС3К</v>
          </cell>
          <cell r="D41" t="str">
            <v>Санкт-Петербург</v>
          </cell>
          <cell r="E41">
            <v>19</v>
          </cell>
          <cell r="F41">
            <v>0</v>
          </cell>
          <cell r="G41" t="str">
            <v>Судья-страховщик</v>
          </cell>
        </row>
        <row r="42">
          <cell r="B42" t="str">
            <v>Кушнер Владимир Анатольевич</v>
          </cell>
          <cell r="C42" t="str">
            <v>СС1К</v>
          </cell>
          <cell r="D42" t="str">
            <v>Санкт-Петербург</v>
          </cell>
          <cell r="E42">
            <v>60</v>
          </cell>
          <cell r="F42">
            <v>38</v>
          </cell>
          <cell r="G42">
            <v>0</v>
          </cell>
        </row>
        <row r="43">
          <cell r="B43" t="str">
            <v>Лапина Мария Александровна</v>
          </cell>
          <cell r="C43" t="str">
            <v>СС1К</v>
          </cell>
          <cell r="D43" t="str">
            <v>Санкт-Петербург</v>
          </cell>
          <cell r="E43">
            <v>178</v>
          </cell>
          <cell r="F43">
            <v>178</v>
          </cell>
          <cell r="G43" t="str">
            <v>Заместитель главного секретаря</v>
          </cell>
        </row>
        <row r="44">
          <cell r="B44" t="str">
            <v>Лапшина Елизавета Викторовна</v>
          </cell>
          <cell r="C44" t="str">
            <v>СС2К</v>
          </cell>
          <cell r="D44" t="str">
            <v>Санкт-Петербург</v>
          </cell>
          <cell r="E44">
            <v>64</v>
          </cell>
          <cell r="F44">
            <v>52</v>
          </cell>
          <cell r="G44">
            <v>0</v>
          </cell>
        </row>
        <row r="45">
          <cell r="B45" t="str">
            <v>Легкобыт Николай Владимирович</v>
          </cell>
          <cell r="C45" t="str">
            <v>СС2К</v>
          </cell>
          <cell r="D45" t="str">
            <v>Санкт-Петербург</v>
          </cell>
          <cell r="E45">
            <v>31</v>
          </cell>
          <cell r="F45">
            <v>32</v>
          </cell>
          <cell r="G45">
            <v>0</v>
          </cell>
        </row>
        <row r="46">
          <cell r="B46" t="str">
            <v>Леонов Максим Александрович</v>
          </cell>
          <cell r="C46" t="str">
            <v>СС3К</v>
          </cell>
          <cell r="D46" t="str">
            <v>Санкт-Петербург</v>
          </cell>
          <cell r="E46">
            <v>6</v>
          </cell>
          <cell r="F46">
            <v>0</v>
          </cell>
          <cell r="G46">
            <v>0</v>
          </cell>
        </row>
        <row r="47">
          <cell r="B47" t="str">
            <v>Литау Валерия денисовна</v>
          </cell>
          <cell r="C47" t="str">
            <v>СС3К</v>
          </cell>
          <cell r="D47" t="str">
            <v>Санкт-Петербург</v>
          </cell>
          <cell r="E47">
            <v>0</v>
          </cell>
          <cell r="F47">
            <v>0</v>
          </cell>
          <cell r="G47">
            <v>0</v>
          </cell>
        </row>
        <row r="48">
          <cell r="B48" t="str">
            <v>Макаров Федор Максимович</v>
          </cell>
          <cell r="C48" t="str">
            <v>СС3К</v>
          </cell>
          <cell r="D48" t="str">
            <v>Санкт-Петербург</v>
          </cell>
          <cell r="E48">
            <v>18</v>
          </cell>
          <cell r="F48">
            <v>0</v>
          </cell>
          <cell r="G48">
            <v>0</v>
          </cell>
        </row>
        <row r="49">
          <cell r="B49" t="str">
            <v>Макейкина Людмила Геннадьевна</v>
          </cell>
          <cell r="C49" t="str">
            <v>СС2К</v>
          </cell>
          <cell r="D49" t="str">
            <v>Санкт-Петербург</v>
          </cell>
          <cell r="E49">
            <v>56</v>
          </cell>
          <cell r="F49">
            <v>57</v>
          </cell>
          <cell r="G49">
            <v>0</v>
          </cell>
        </row>
        <row r="50">
          <cell r="B50" t="str">
            <v>Малкин Игорь Октябрьевич</v>
          </cell>
          <cell r="C50" t="e">
            <v>#N/A</v>
          </cell>
          <cell r="D50" t="str">
            <v>Псковская область</v>
          </cell>
          <cell r="E50">
            <v>50</v>
          </cell>
          <cell r="F50">
            <v>50</v>
          </cell>
          <cell r="G50">
            <v>0</v>
          </cell>
        </row>
        <row r="51">
          <cell r="B51" t="str">
            <v>Малкина Елена Анатольевна</v>
          </cell>
          <cell r="C51" t="e">
            <v>#N/A</v>
          </cell>
          <cell r="D51" t="str">
            <v>Псковская область</v>
          </cell>
          <cell r="E51">
            <v>24</v>
          </cell>
          <cell r="F51">
            <v>24</v>
          </cell>
          <cell r="G51">
            <v>0</v>
          </cell>
        </row>
        <row r="52">
          <cell r="B52" t="str">
            <v>Мацкевич Екатерина Сергеевна</v>
          </cell>
          <cell r="C52" t="str">
            <v>СС3К</v>
          </cell>
          <cell r="D52" t="str">
            <v>Санкт-Петербург</v>
          </cell>
          <cell r="E52">
            <v>9</v>
          </cell>
          <cell r="F52">
            <v>0</v>
          </cell>
          <cell r="G52">
            <v>0</v>
          </cell>
        </row>
        <row r="53">
          <cell r="B53" t="str">
            <v>Меньков Михаил Альбертович</v>
          </cell>
          <cell r="C53" t="str">
            <v>СС2К</v>
          </cell>
          <cell r="D53" t="str">
            <v>Санкт-Петербург</v>
          </cell>
          <cell r="E53">
            <v>24</v>
          </cell>
          <cell r="F53">
            <v>24</v>
          </cell>
          <cell r="G53">
            <v>0</v>
          </cell>
        </row>
        <row r="54">
          <cell r="B54" t="str">
            <v>Михайлов Александр Борисович</v>
          </cell>
          <cell r="C54" t="str">
            <v>СС1К</v>
          </cell>
          <cell r="D54" t="str">
            <v>Санкт-Петербург</v>
          </cell>
          <cell r="E54">
            <v>35</v>
          </cell>
          <cell r="F54">
            <v>36</v>
          </cell>
          <cell r="G54">
            <v>0</v>
          </cell>
        </row>
        <row r="55">
          <cell r="B55" t="str">
            <v>Можейко Ольга Олеговна</v>
          </cell>
          <cell r="C55" t="str">
            <v>СС1К</v>
          </cell>
          <cell r="D55" t="str">
            <v>Санкт-Петербург</v>
          </cell>
          <cell r="E55">
            <v>30</v>
          </cell>
          <cell r="F55">
            <v>30</v>
          </cell>
          <cell r="G55" t="str">
            <v>Судья-инспектор</v>
          </cell>
        </row>
        <row r="56">
          <cell r="B56" t="str">
            <v>Некипелов Кирилл Игоревич</v>
          </cell>
          <cell r="C56" t="str">
            <v>СС3К</v>
          </cell>
          <cell r="D56" t="str">
            <v>Санкт-Петербург</v>
          </cell>
          <cell r="E56">
            <v>0</v>
          </cell>
          <cell r="F56">
            <v>0</v>
          </cell>
          <cell r="G56">
            <v>0</v>
          </cell>
        </row>
        <row r="57">
          <cell r="B57" t="str">
            <v>Новиков Александр Анатольевич</v>
          </cell>
          <cell r="C57" t="str">
            <v>СС1К</v>
          </cell>
          <cell r="D57" t="str">
            <v>Санкт-Петербург</v>
          </cell>
          <cell r="E57">
            <v>140</v>
          </cell>
          <cell r="F57">
            <v>140</v>
          </cell>
          <cell r="G57" t="str">
            <v>Главный судья</v>
          </cell>
        </row>
        <row r="58">
          <cell r="B58" t="str">
            <v>Опутников Алексей Леонидович</v>
          </cell>
          <cell r="C58" t="str">
            <v>ЮС</v>
          </cell>
          <cell r="D58" t="str">
            <v>Санкт-Петербург</v>
          </cell>
          <cell r="E58">
            <v>0</v>
          </cell>
          <cell r="F58">
            <v>0</v>
          </cell>
          <cell r="G58">
            <v>0</v>
          </cell>
        </row>
        <row r="59">
          <cell r="B59" t="str">
            <v>Опутников Леонид Валерьевич</v>
          </cell>
          <cell r="C59" t="str">
            <v>СС1К</v>
          </cell>
          <cell r="D59" t="str">
            <v>Санкт-Петербург</v>
          </cell>
          <cell r="E59">
            <v>222</v>
          </cell>
          <cell r="F59">
            <v>222</v>
          </cell>
          <cell r="G59">
            <v>0</v>
          </cell>
        </row>
        <row r="60">
          <cell r="B60" t="str">
            <v>Опутникова Валентина Павловна</v>
          </cell>
          <cell r="C60" t="str">
            <v>СС1К</v>
          </cell>
          <cell r="D60" t="str">
            <v>Санкт-Петербург</v>
          </cell>
          <cell r="E60">
            <v>40</v>
          </cell>
          <cell r="F60">
            <v>40</v>
          </cell>
          <cell r="G60">
            <v>0</v>
          </cell>
        </row>
        <row r="61">
          <cell r="B61" t="str">
            <v>Ордынский Андрей Владимирович</v>
          </cell>
          <cell r="C61" t="str">
            <v>СС3К</v>
          </cell>
          <cell r="D61" t="str">
            <v>Санкт-Петербург</v>
          </cell>
          <cell r="E61">
            <v>9</v>
          </cell>
          <cell r="F61">
            <v>0</v>
          </cell>
          <cell r="G61">
            <v>0</v>
          </cell>
        </row>
        <row r="62">
          <cell r="B62" t="str">
            <v>Панкратова Олеся Викторовна</v>
          </cell>
          <cell r="C62" t="str">
            <v>СС3К</v>
          </cell>
          <cell r="D62" t="str">
            <v>Санкт-Петербург</v>
          </cell>
          <cell r="E62">
            <v>0</v>
          </cell>
          <cell r="F62">
            <v>0</v>
          </cell>
          <cell r="G62">
            <v>0</v>
          </cell>
        </row>
        <row r="63">
          <cell r="B63" t="str">
            <v>Петров Валерий Валерьевич</v>
          </cell>
          <cell r="C63" t="str">
            <v>СС2К</v>
          </cell>
          <cell r="D63" t="str">
            <v>Санкт-Петербург</v>
          </cell>
          <cell r="E63">
            <v>20</v>
          </cell>
          <cell r="F63">
            <v>24</v>
          </cell>
          <cell r="G63">
            <v>0</v>
          </cell>
        </row>
        <row r="64">
          <cell r="B64" t="str">
            <v>Петров Олег Александрович</v>
          </cell>
          <cell r="C64" t="str">
            <v>СС1К</v>
          </cell>
          <cell r="D64" t="str">
            <v>Санкт-Петербург</v>
          </cell>
          <cell r="E64">
            <v>0</v>
          </cell>
          <cell r="F64">
            <v>0</v>
          </cell>
          <cell r="G64">
            <v>0</v>
          </cell>
        </row>
        <row r="65">
          <cell r="B65" t="str">
            <v>Погоняйло Никита Сергеевич</v>
          </cell>
          <cell r="C65" t="str">
            <v>СС3К</v>
          </cell>
          <cell r="D65" t="str">
            <v>Санкт-Петербург</v>
          </cell>
          <cell r="E65">
            <v>10</v>
          </cell>
          <cell r="F65">
            <v>0</v>
          </cell>
          <cell r="G65">
            <v>0</v>
          </cell>
        </row>
        <row r="66">
          <cell r="B66" t="str">
            <v>Пономарева Светлана Владимировна</v>
          </cell>
          <cell r="C66" t="str">
            <v>СС3К</v>
          </cell>
          <cell r="D66" t="str">
            <v>Санкт-Петербург</v>
          </cell>
          <cell r="E66">
            <v>33</v>
          </cell>
          <cell r="F66">
            <v>0</v>
          </cell>
          <cell r="G66">
            <v>0</v>
          </cell>
        </row>
        <row r="67">
          <cell r="B67" t="str">
            <v>Приходько Сергей Александрович</v>
          </cell>
          <cell r="C67" t="str">
            <v>СС3К</v>
          </cell>
          <cell r="D67" t="str">
            <v>Санкт-Петербург</v>
          </cell>
          <cell r="E67">
            <v>11</v>
          </cell>
          <cell r="F67">
            <v>0</v>
          </cell>
          <cell r="G67">
            <v>0</v>
          </cell>
        </row>
        <row r="68">
          <cell r="B68" t="str">
            <v>Пынник Сергей Александрович</v>
          </cell>
          <cell r="C68" t="str">
            <v>СС1К</v>
          </cell>
          <cell r="D68" t="str">
            <v>Санкт-Петербург</v>
          </cell>
          <cell r="E68">
            <v>102</v>
          </cell>
          <cell r="F68">
            <v>80</v>
          </cell>
          <cell r="G68" t="str">
            <v>Заместитель главного судьи по безопасности</v>
          </cell>
        </row>
        <row r="69">
          <cell r="B69" t="str">
            <v>Рубис Людмила Григорьевна</v>
          </cell>
          <cell r="C69" t="str">
            <v>ССВК</v>
          </cell>
          <cell r="D69" t="str">
            <v>Санкт-Петербург</v>
          </cell>
          <cell r="E69">
            <v>0</v>
          </cell>
          <cell r="F69">
            <v>30</v>
          </cell>
          <cell r="G69">
            <v>0</v>
          </cell>
        </row>
        <row r="70">
          <cell r="B70" t="str">
            <v>Сидоров Артем Владимирович</v>
          </cell>
          <cell r="C70" t="str">
            <v>СС3К</v>
          </cell>
          <cell r="D70" t="str">
            <v>Санкт-Петербург</v>
          </cell>
          <cell r="E70">
            <v>9</v>
          </cell>
          <cell r="F70">
            <v>0</v>
          </cell>
          <cell r="G70">
            <v>0</v>
          </cell>
        </row>
        <row r="71">
          <cell r="B71" t="str">
            <v>Сидорова Светлана Владимировна</v>
          </cell>
          <cell r="C71" t="str">
            <v>СС1К</v>
          </cell>
          <cell r="D71" t="str">
            <v>Санкт-Петербург</v>
          </cell>
          <cell r="E71">
            <v>19</v>
          </cell>
          <cell r="F71">
            <v>20</v>
          </cell>
          <cell r="G71" t="str">
            <v>Заместитель главного судьи</v>
          </cell>
        </row>
        <row r="72">
          <cell r="B72" t="str">
            <v>Ситников Евгений Александрович</v>
          </cell>
          <cell r="C72" t="str">
            <v>СС2К</v>
          </cell>
          <cell r="D72" t="str">
            <v>Санкт-Петербург</v>
          </cell>
          <cell r="E72">
            <v>42</v>
          </cell>
          <cell r="F72">
            <v>42</v>
          </cell>
          <cell r="G72">
            <v>0</v>
          </cell>
        </row>
        <row r="73">
          <cell r="B73" t="str">
            <v>Соболев Александр Анатольевич</v>
          </cell>
          <cell r="C73" t="str">
            <v>СС3К</v>
          </cell>
          <cell r="D73" t="str">
            <v>Санкт-Петербург</v>
          </cell>
          <cell r="E73">
            <v>20</v>
          </cell>
          <cell r="F73">
            <v>0</v>
          </cell>
          <cell r="G73">
            <v>0</v>
          </cell>
        </row>
        <row r="74">
          <cell r="B74" t="str">
            <v>Сокольский Григорий Сергеевич</v>
          </cell>
          <cell r="C74" t="e">
            <v>#N/A</v>
          </cell>
          <cell r="D74" t="str">
            <v>Ленинградская область</v>
          </cell>
          <cell r="E74">
            <v>25</v>
          </cell>
          <cell r="F74">
            <v>0</v>
          </cell>
          <cell r="G74">
            <v>0</v>
          </cell>
        </row>
        <row r="75">
          <cell r="B75" t="str">
            <v>Солдатенкова Анастасия Дмитриевна</v>
          </cell>
          <cell r="C75" t="str">
            <v>СС2К</v>
          </cell>
          <cell r="D75" t="str">
            <v>Санкт-Петербург</v>
          </cell>
          <cell r="E75">
            <v>24</v>
          </cell>
          <cell r="F75">
            <v>24</v>
          </cell>
          <cell r="G75">
            <v>0</v>
          </cell>
        </row>
        <row r="76">
          <cell r="B76" t="str">
            <v>Соловьев Владимир Александрович</v>
          </cell>
          <cell r="C76" t="str">
            <v>СС1К</v>
          </cell>
          <cell r="D76" t="str">
            <v>Санкт-Петербург</v>
          </cell>
          <cell r="E76">
            <v>0</v>
          </cell>
          <cell r="F76">
            <v>0</v>
          </cell>
          <cell r="G76">
            <v>0</v>
          </cell>
        </row>
        <row r="77">
          <cell r="B77" t="str">
            <v>Сорокин Антон Юрьевич</v>
          </cell>
          <cell r="C77" t="str">
            <v>СС3К</v>
          </cell>
          <cell r="D77" t="str">
            <v>Санкт-Петербург</v>
          </cell>
          <cell r="E77">
            <v>15</v>
          </cell>
          <cell r="F77">
            <v>0</v>
          </cell>
          <cell r="G77">
            <v>0</v>
          </cell>
        </row>
        <row r="78">
          <cell r="B78" t="str">
            <v>Степанова Светлана Владимировна</v>
          </cell>
          <cell r="C78" t="e">
            <v>#N/A</v>
          </cell>
          <cell r="D78" t="str">
            <v>Псковская область</v>
          </cell>
          <cell r="E78">
            <v>5</v>
          </cell>
          <cell r="F78">
            <v>0</v>
          </cell>
          <cell r="G78">
            <v>0</v>
          </cell>
        </row>
        <row r="79">
          <cell r="B79" t="str">
            <v>Степухин Александр Валерьевич</v>
          </cell>
          <cell r="C79" t="str">
            <v>СС2К</v>
          </cell>
          <cell r="D79" t="str">
            <v>Санкт-Петербург</v>
          </cell>
          <cell r="E79">
            <v>23</v>
          </cell>
          <cell r="F79">
            <v>39</v>
          </cell>
          <cell r="G79">
            <v>0</v>
          </cell>
        </row>
        <row r="80">
          <cell r="B80" t="str">
            <v>Суворова Екатерина Ильинична</v>
          </cell>
          <cell r="C80" t="str">
            <v>СС3К</v>
          </cell>
          <cell r="D80" t="str">
            <v>Санкт-Петербург</v>
          </cell>
          <cell r="E80">
            <v>14</v>
          </cell>
          <cell r="F80">
            <v>0</v>
          </cell>
          <cell r="G80">
            <v>0</v>
          </cell>
        </row>
        <row r="81">
          <cell r="B81" t="str">
            <v>Сычева Дарья Ивановна</v>
          </cell>
          <cell r="C81" t="str">
            <v>СС3К</v>
          </cell>
          <cell r="D81" t="str">
            <v>Санкт-Петербург</v>
          </cell>
          <cell r="E81">
            <v>0</v>
          </cell>
          <cell r="F81">
            <v>0</v>
          </cell>
          <cell r="G81">
            <v>0</v>
          </cell>
        </row>
        <row r="82">
          <cell r="B82" t="str">
            <v>Тарасеня Дарья Юрьевна</v>
          </cell>
          <cell r="C82" t="str">
            <v>СС2К</v>
          </cell>
          <cell r="D82" t="str">
            <v>Санкт-Петербург</v>
          </cell>
          <cell r="E82">
            <v>10</v>
          </cell>
          <cell r="F82">
            <v>0</v>
          </cell>
          <cell r="G82">
            <v>0</v>
          </cell>
        </row>
        <row r="83">
          <cell r="B83" t="str">
            <v>Тарасеня Татьяна Юрьевна</v>
          </cell>
          <cell r="C83" t="str">
            <v>СС1К</v>
          </cell>
          <cell r="D83" t="str">
            <v>Санкт-Петербург</v>
          </cell>
          <cell r="E83">
            <v>90</v>
          </cell>
          <cell r="F83">
            <v>90</v>
          </cell>
          <cell r="G83">
            <v>0</v>
          </cell>
        </row>
        <row r="84">
          <cell r="B84" t="str">
            <v>Токарев Александр Александрович</v>
          </cell>
          <cell r="C84" t="str">
            <v>СС1К</v>
          </cell>
          <cell r="D84" t="str">
            <v>Санкт-Петербург</v>
          </cell>
          <cell r="E84">
            <v>103</v>
          </cell>
          <cell r="F84">
            <v>103</v>
          </cell>
          <cell r="G84" t="str">
            <v>Судья-страховщик</v>
          </cell>
        </row>
        <row r="85">
          <cell r="B85" t="str">
            <v>Трай Людмила Николаевна</v>
          </cell>
          <cell r="C85" t="str">
            <v>СС2К</v>
          </cell>
          <cell r="D85" t="str">
            <v>Санкт-Петербург</v>
          </cell>
          <cell r="E85">
            <v>6</v>
          </cell>
          <cell r="F85">
            <v>6</v>
          </cell>
          <cell r="G85">
            <v>0</v>
          </cell>
        </row>
        <row r="86">
          <cell r="B86" t="str">
            <v>Ульянов Александр Олегович</v>
          </cell>
          <cell r="C86" t="str">
            <v>СС1К</v>
          </cell>
          <cell r="D86" t="str">
            <v>Санкт-Петербург</v>
          </cell>
          <cell r="E86">
            <v>38</v>
          </cell>
          <cell r="F86">
            <v>20</v>
          </cell>
          <cell r="G86">
            <v>0</v>
          </cell>
        </row>
        <row r="87">
          <cell r="B87" t="str">
            <v>Ушкалов Максим Евгеньевич</v>
          </cell>
          <cell r="C87" t="str">
            <v>СС3К</v>
          </cell>
          <cell r="D87" t="str">
            <v>Санкт-Петербург</v>
          </cell>
          <cell r="E87">
            <v>20</v>
          </cell>
          <cell r="F87">
            <v>0</v>
          </cell>
          <cell r="G87">
            <v>0</v>
          </cell>
        </row>
        <row r="88">
          <cell r="B88" t="str">
            <v>Федоров Данил Евгеньевич</v>
          </cell>
          <cell r="C88" t="str">
            <v>СС2К</v>
          </cell>
          <cell r="D88" t="str">
            <v>Санкт-Петербург</v>
          </cell>
          <cell r="E88">
            <v>117</v>
          </cell>
          <cell r="F88">
            <v>114</v>
          </cell>
          <cell r="G88">
            <v>0</v>
          </cell>
        </row>
        <row r="89">
          <cell r="B89" t="str">
            <v>Федотов Алексей Евгеньевич</v>
          </cell>
          <cell r="C89" t="str">
            <v>СС1К</v>
          </cell>
          <cell r="D89" t="str">
            <v>Санкт-Петербург</v>
          </cell>
          <cell r="E89">
            <v>168</v>
          </cell>
          <cell r="F89">
            <v>168</v>
          </cell>
          <cell r="G89">
            <v>0</v>
          </cell>
        </row>
        <row r="90">
          <cell r="B90" t="str">
            <v>Флоринская Ирина Игоревна</v>
          </cell>
          <cell r="C90" t="str">
            <v>СС3К</v>
          </cell>
          <cell r="D90" t="str">
            <v>Санкт-Петербург</v>
          </cell>
          <cell r="E90">
            <v>29</v>
          </cell>
          <cell r="F90">
            <v>0</v>
          </cell>
          <cell r="G90">
            <v>0</v>
          </cell>
        </row>
        <row r="91">
          <cell r="B91" t="str">
            <v>Череватенко Екатерина Андреевна</v>
          </cell>
          <cell r="C91" t="str">
            <v>СС2К</v>
          </cell>
          <cell r="D91" t="str">
            <v>Санкт-Петербург</v>
          </cell>
          <cell r="E91">
            <v>129</v>
          </cell>
          <cell r="F91">
            <v>122</v>
          </cell>
          <cell r="G91" t="str">
            <v>Заместитель главного судьи по информации</v>
          </cell>
        </row>
        <row r="92">
          <cell r="B92" t="str">
            <v>Череватенко Елена Анатольевна</v>
          </cell>
          <cell r="C92" t="str">
            <v>СС1К</v>
          </cell>
          <cell r="D92" t="str">
            <v>Санкт-Петербург</v>
          </cell>
          <cell r="E92">
            <v>172</v>
          </cell>
          <cell r="F92">
            <v>150</v>
          </cell>
          <cell r="G92" t="str">
            <v>Судья по информации</v>
          </cell>
        </row>
        <row r="93">
          <cell r="B93" t="str">
            <v>Черкасов Сергей Юрьевич</v>
          </cell>
          <cell r="C93" t="str">
            <v>СС3К</v>
          </cell>
          <cell r="D93" t="str">
            <v>Санкт-Петербург</v>
          </cell>
          <cell r="E93">
            <v>10</v>
          </cell>
          <cell r="F93">
            <v>0</v>
          </cell>
          <cell r="G93">
            <v>0</v>
          </cell>
        </row>
        <row r="94">
          <cell r="B94" t="str">
            <v>Черкасова Маргарита Олеговна</v>
          </cell>
          <cell r="C94" t="str">
            <v>СС1К</v>
          </cell>
          <cell r="D94" t="str">
            <v>Санкт-Петербург</v>
          </cell>
          <cell r="E94">
            <v>0</v>
          </cell>
          <cell r="F94">
            <v>0</v>
          </cell>
          <cell r="G94">
            <v>0</v>
          </cell>
        </row>
        <row r="95">
          <cell r="B95" t="str">
            <v>Чесноков Дмитрий Владимирович</v>
          </cell>
          <cell r="C95" t="str">
            <v>СС1К</v>
          </cell>
          <cell r="D95" t="str">
            <v>Санкт-Петербург</v>
          </cell>
          <cell r="E95">
            <v>230</v>
          </cell>
          <cell r="F95">
            <v>230</v>
          </cell>
          <cell r="G95">
            <v>0</v>
          </cell>
        </row>
        <row r="96">
          <cell r="B96" t="str">
            <v>Чубей Ольга Борисовна</v>
          </cell>
          <cell r="C96" t="e">
            <v>#N/A</v>
          </cell>
          <cell r="D96" t="str">
            <v>Ленинградская область</v>
          </cell>
          <cell r="E96">
            <v>0</v>
          </cell>
          <cell r="F96">
            <v>0</v>
          </cell>
          <cell r="G96" t="str">
            <v>Судья при участниках (ответственный за проведение технической комиссии)</v>
          </cell>
        </row>
        <row r="97">
          <cell r="B97" t="str">
            <v>Шендерович Альберт Валентинович</v>
          </cell>
          <cell r="C97" t="str">
            <v>ССВК</v>
          </cell>
          <cell r="D97" t="str">
            <v>Санкт-Петербург</v>
          </cell>
          <cell r="E97">
            <v>0</v>
          </cell>
          <cell r="F97">
            <v>70</v>
          </cell>
          <cell r="G97" t="str">
            <v>Старший судья-инспектор</v>
          </cell>
        </row>
        <row r="98">
          <cell r="B98" t="str">
            <v>Ширыкалова Диана Александровна</v>
          </cell>
          <cell r="C98" t="str">
            <v>-</v>
          </cell>
          <cell r="D98" t="str">
            <v>Санкт-Петербург</v>
          </cell>
          <cell r="E98">
            <v>0</v>
          </cell>
          <cell r="F98">
            <v>0</v>
          </cell>
          <cell r="G98">
            <v>0</v>
          </cell>
        </row>
        <row r="99">
          <cell r="B99" t="str">
            <v>Якименко Вера Петровна</v>
          </cell>
          <cell r="C99" t="str">
            <v>СС1К</v>
          </cell>
          <cell r="D99" t="str">
            <v>Санкт-Петербург</v>
          </cell>
          <cell r="E99">
            <v>12</v>
          </cell>
          <cell r="F99">
            <v>12</v>
          </cell>
          <cell r="G99">
            <v>0</v>
          </cell>
        </row>
        <row r="100">
          <cell r="B100" t="str">
            <v>Яковлев Георгий Александрович</v>
          </cell>
          <cell r="C100" t="str">
            <v>СС3К</v>
          </cell>
          <cell r="D100" t="str">
            <v>Санкт-Петербург</v>
          </cell>
          <cell r="E100">
            <v>19</v>
          </cell>
          <cell r="F100">
            <v>0</v>
          </cell>
          <cell r="G100" t="str">
            <v>Судья-постановщик</v>
          </cell>
        </row>
        <row r="101">
          <cell r="B101" t="str">
            <v>Яковчук Владислав Петрович</v>
          </cell>
          <cell r="C101" t="str">
            <v>СС3К</v>
          </cell>
          <cell r="D101" t="str">
            <v>Санкт-Петербург</v>
          </cell>
          <cell r="E101">
            <v>9</v>
          </cell>
          <cell r="F101">
            <v>0</v>
          </cell>
          <cell r="G101">
            <v>0</v>
          </cell>
        </row>
        <row r="102">
          <cell r="B102" t="str">
            <v>Якушенков Андрей Владимирович</v>
          </cell>
          <cell r="C102" t="e">
            <v>#N/A</v>
          </cell>
          <cell r="D102" t="str">
            <v>Санкт-Петербург</v>
          </cell>
          <cell r="E102">
            <v>14</v>
          </cell>
          <cell r="F102">
            <v>0</v>
          </cell>
          <cell r="G102">
            <v>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">
          <cell r="B3" t="str">
            <v>Аверина Анастасия Андреевна</v>
          </cell>
          <cell r="C3" t="e">
            <v>#N/A</v>
          </cell>
          <cell r="D3" t="str">
            <v>спортивный туризм</v>
          </cell>
          <cell r="E3" t="str">
            <v>б/к</v>
          </cell>
        </row>
        <row r="4">
          <cell r="B4" t="str">
            <v>Адуев Леонид Витальевич</v>
          </cell>
          <cell r="C4" t="str">
            <v>Адуев Леонид Витальевич</v>
          </cell>
          <cell r="D4">
            <v>0</v>
          </cell>
          <cell r="E4" t="str">
            <v>СС3К</v>
          </cell>
        </row>
        <row r="5">
          <cell r="B5" t="str">
            <v>Аксарин Станислав Михайлович</v>
          </cell>
          <cell r="C5" t="str">
            <v>Аксарин Станислав Михайлович</v>
          </cell>
          <cell r="D5" t="str">
            <v>спортивный туризм</v>
          </cell>
          <cell r="E5" t="str">
            <v>СС1К</v>
          </cell>
        </row>
        <row r="6">
          <cell r="B6" t="str">
            <v>Албул Глеб Валерьевич</v>
          </cell>
          <cell r="C6" t="e">
            <v>#N/A</v>
          </cell>
          <cell r="D6">
            <v>0</v>
          </cell>
          <cell r="E6" t="str">
            <v>ССВК</v>
          </cell>
        </row>
        <row r="7">
          <cell r="B7" t="str">
            <v>Александров Григорий Андреевич</v>
          </cell>
          <cell r="C7" t="str">
            <v>Александров Григорий Андреевич</v>
          </cell>
          <cell r="D7">
            <v>0</v>
          </cell>
          <cell r="E7" t="str">
            <v>ЮС</v>
          </cell>
        </row>
        <row r="8">
          <cell r="B8" t="str">
            <v>Александрович Диана Владимировна</v>
          </cell>
          <cell r="C8" t="str">
            <v>Александрович Диана Владимировна</v>
          </cell>
          <cell r="D8">
            <v>0</v>
          </cell>
          <cell r="E8" t="str">
            <v>ЮС</v>
          </cell>
        </row>
        <row r="9">
          <cell r="B9" t="str">
            <v>Алексеев Владимир Геннадьевич</v>
          </cell>
          <cell r="C9" t="str">
            <v>Алексеев Владимир Геннадьевич</v>
          </cell>
          <cell r="D9" t="str">
            <v>спортивный туризм</v>
          </cell>
          <cell r="E9" t="str">
            <v>СС3К</v>
          </cell>
        </row>
        <row r="10">
          <cell r="B10" t="str">
            <v>Алтыбаев Максим Эдуардович</v>
          </cell>
          <cell r="C10" t="e">
            <v>#N/A</v>
          </cell>
          <cell r="D10" t="str">
            <v>спортивный туризм</v>
          </cell>
          <cell r="E10" t="str">
            <v>б/к</v>
          </cell>
        </row>
        <row r="11">
          <cell r="B11" t="str">
            <v>Алякринский Михаил Константинович</v>
          </cell>
          <cell r="C11" t="str">
            <v>Алякринский Михаил Константинович</v>
          </cell>
          <cell r="D11" t="str">
            <v>спортивный туризм</v>
          </cell>
          <cell r="E11" t="str">
            <v>СС1К</v>
          </cell>
        </row>
        <row r="12">
          <cell r="B12" t="str">
            <v>Аминев Евгений Анатольевич</v>
          </cell>
          <cell r="C12" t="e">
            <v>#N/A</v>
          </cell>
          <cell r="D12" t="str">
            <v>спортивный туризм</v>
          </cell>
          <cell r="E12" t="str">
            <v>СС3К</v>
          </cell>
        </row>
        <row r="13">
          <cell r="B13" t="str">
            <v>Амирова Лариса Инсафовна</v>
          </cell>
          <cell r="C13" t="e">
            <v>#N/A</v>
          </cell>
          <cell r="D13">
            <v>0</v>
          </cell>
          <cell r="E13" t="str">
            <v>СС2К</v>
          </cell>
        </row>
        <row r="14">
          <cell r="B14" t="str">
            <v>Андреев Андрей Васильевич</v>
          </cell>
          <cell r="C14" t="str">
            <v>Андреев Андрей Васильевич</v>
          </cell>
          <cell r="D14" t="str">
            <v>спортивный туризм</v>
          </cell>
          <cell r="E14" t="str">
            <v>СС2К</v>
          </cell>
        </row>
        <row r="15">
          <cell r="B15" t="str">
            <v>Андреев Максим Евгеньевич</v>
          </cell>
          <cell r="C15" t="e">
            <v>#N/A</v>
          </cell>
          <cell r="D15" t="str">
            <v>спортивный туризм</v>
          </cell>
          <cell r="E15" t="str">
            <v>б/к</v>
          </cell>
        </row>
        <row r="16">
          <cell r="B16" t="str">
            <v>Андреев Михаил Александрович</v>
          </cell>
          <cell r="C16" t="str">
            <v>Андреев Михаил Александрович</v>
          </cell>
          <cell r="D16">
            <v>0</v>
          </cell>
          <cell r="E16" t="str">
            <v>СС3К</v>
          </cell>
        </row>
        <row r="17">
          <cell r="B17" t="str">
            <v>Андрюшин Андрей Андреевич</v>
          </cell>
          <cell r="C17" t="str">
            <v>Андрюшин Андрей Андреевич</v>
          </cell>
          <cell r="D17">
            <v>0</v>
          </cell>
          <cell r="E17" t="str">
            <v>СС3К</v>
          </cell>
        </row>
        <row r="18">
          <cell r="B18" t="str">
            <v>Аносова Ксения Валерьевна</v>
          </cell>
          <cell r="C18" t="str">
            <v>Аносова Ксения Валерьевна</v>
          </cell>
          <cell r="D18">
            <v>0</v>
          </cell>
          <cell r="E18" t="str">
            <v>СС3К</v>
          </cell>
        </row>
        <row r="19">
          <cell r="B19" t="str">
            <v xml:space="preserve">Антонов Александр Сергеевич </v>
          </cell>
          <cell r="C19" t="e">
            <v>#N/A</v>
          </cell>
          <cell r="D19" t="str">
            <v>спортивный туризм</v>
          </cell>
          <cell r="E19" t="str">
            <v>СС3К</v>
          </cell>
        </row>
        <row r="20">
          <cell r="B20" t="str">
            <v>Антонова Валерия Михайлова</v>
          </cell>
          <cell r="C20" t="e">
            <v>#N/A</v>
          </cell>
          <cell r="D20" t="str">
            <v>спортивный туризм</v>
          </cell>
          <cell r="E20" t="str">
            <v>б/к</v>
          </cell>
        </row>
        <row r="21">
          <cell r="B21" t="str">
            <v>Апаницына Алиса-Анастасия Павловна</v>
          </cell>
          <cell r="C21" t="e">
            <v>#N/A</v>
          </cell>
          <cell r="D21" t="str">
            <v>спортивный туризм</v>
          </cell>
          <cell r="E21" t="str">
            <v>б/к</v>
          </cell>
        </row>
        <row r="22">
          <cell r="B22" t="str">
            <v>Ахломов Даниил Викторович</v>
          </cell>
          <cell r="C22" t="e">
            <v>#N/A</v>
          </cell>
          <cell r="D22" t="str">
            <v>спортивный туризм</v>
          </cell>
          <cell r="E22" t="str">
            <v>СС3К</v>
          </cell>
        </row>
        <row r="23">
          <cell r="B23" t="str">
            <v>Ахмадуллина Аделия Рустамовна</v>
          </cell>
          <cell r="C23" t="e">
            <v>#N/A</v>
          </cell>
          <cell r="D23" t="str">
            <v>спортивный туризм</v>
          </cell>
          <cell r="E23" t="str">
            <v>б/к</v>
          </cell>
        </row>
        <row r="24">
          <cell r="B24" t="str">
            <v>Бабич Дмитрий Владимирович</v>
          </cell>
          <cell r="C24" t="str">
            <v>Бабич Дмитрий Владимирович</v>
          </cell>
          <cell r="D24" t="str">
            <v>спортивный туризм</v>
          </cell>
          <cell r="E24" t="str">
            <v>СС3К</v>
          </cell>
        </row>
        <row r="25">
          <cell r="B25" t="str">
            <v>Бабичев Виктор Александрович</v>
          </cell>
          <cell r="C25" t="str">
            <v>Бабичев Виктор Александрович</v>
          </cell>
          <cell r="D25" t="str">
            <v>спортивный туризм</v>
          </cell>
          <cell r="E25" t="str">
            <v>СС3К</v>
          </cell>
        </row>
        <row r="26">
          <cell r="B26" t="str">
            <v>Бабичева Елена Андреевна</v>
          </cell>
          <cell r="C26" t="str">
            <v>Бабичева Елена Андреевна</v>
          </cell>
          <cell r="D26" t="str">
            <v>спортивный туризм</v>
          </cell>
          <cell r="E26" t="str">
            <v>СС2К</v>
          </cell>
        </row>
        <row r="27">
          <cell r="B27" t="str">
            <v>Баданин Александр Леонидович</v>
          </cell>
          <cell r="C27" t="str">
            <v>Баданин Александр Леонидович</v>
          </cell>
          <cell r="D27">
            <v>0</v>
          </cell>
          <cell r="E27" t="str">
            <v>СС3К</v>
          </cell>
        </row>
        <row r="28">
          <cell r="B28" t="str">
            <v>Баевская Марина Павловна</v>
          </cell>
          <cell r="C28" t="str">
            <v>Баевская Марина Павловна</v>
          </cell>
          <cell r="D28">
            <v>0</v>
          </cell>
          <cell r="E28" t="str">
            <v>СС3К</v>
          </cell>
        </row>
        <row r="29">
          <cell r="B29" t="str">
            <v>Базылев Константин Валерьевич</v>
          </cell>
          <cell r="C29" t="e">
            <v>#N/A</v>
          </cell>
          <cell r="D29" t="str">
            <v>спортивный туризм</v>
          </cell>
          <cell r="E29" t="str">
            <v>б/к</v>
          </cell>
        </row>
        <row r="30">
          <cell r="B30" t="str">
            <v>Баканов Михаил Игоревич</v>
          </cell>
          <cell r="C30" t="str">
            <v>Баканов Михаил Игоревич</v>
          </cell>
          <cell r="D30" t="str">
            <v>спортивный туризм</v>
          </cell>
          <cell r="E30" t="str">
            <v>СС3К</v>
          </cell>
        </row>
        <row r="31">
          <cell r="B31" t="str">
            <v>Бакунев Святослав Владимирович</v>
          </cell>
          <cell r="C31" t="e">
            <v>#N/A</v>
          </cell>
          <cell r="D31" t="str">
            <v>спортивный туризм</v>
          </cell>
          <cell r="E31" t="str">
            <v>СС3К</v>
          </cell>
        </row>
        <row r="32">
          <cell r="B32" t="str">
            <v>Барыкина Дарья Александровна</v>
          </cell>
          <cell r="C32" t="str">
            <v>Барыкина Дарья Александровна</v>
          </cell>
          <cell r="D32" t="str">
            <v>спортивный туризм</v>
          </cell>
          <cell r="E32" t="str">
            <v>СС3К</v>
          </cell>
        </row>
        <row r="33">
          <cell r="B33" t="str">
            <v>Барышков Юрий Сергеевич</v>
          </cell>
          <cell r="C33" t="str">
            <v>Барышков Юрий Сергеевич</v>
          </cell>
          <cell r="D33">
            <v>0</v>
          </cell>
          <cell r="E33" t="str">
            <v>СС3К</v>
          </cell>
        </row>
        <row r="34">
          <cell r="B34" t="str">
            <v>Бахвалов Денис Георгиевич</v>
          </cell>
          <cell r="C34" t="e">
            <v>#N/A</v>
          </cell>
          <cell r="D34" t="str">
            <v>спортивный туризм</v>
          </cell>
          <cell r="E34" t="str">
            <v>СС1К</v>
          </cell>
        </row>
        <row r="35">
          <cell r="B35" t="str">
            <v>Бахтин Михаил Евгеньевич</v>
          </cell>
          <cell r="C35" t="e">
            <v>#N/A</v>
          </cell>
          <cell r="D35" t="str">
            <v>спортивный туризм</v>
          </cell>
          <cell r="E35" t="str">
            <v>б/к</v>
          </cell>
        </row>
        <row r="36">
          <cell r="B36" t="str">
            <v>Бахтина Алена Геннадьевна</v>
          </cell>
          <cell r="C36" t="str">
            <v>Бахтина Алена Геннадьевна</v>
          </cell>
          <cell r="D36" t="str">
            <v>спортивный туризм</v>
          </cell>
          <cell r="E36" t="str">
            <v>СС3К</v>
          </cell>
        </row>
        <row r="37">
          <cell r="B37" t="str">
            <v>Бахтина Ирина Леонидовна</v>
          </cell>
          <cell r="C37" t="str">
            <v>Бахтина Ирина Леонидовна</v>
          </cell>
          <cell r="D37" t="str">
            <v>спортивный туризм</v>
          </cell>
          <cell r="E37" t="str">
            <v>СС1К</v>
          </cell>
        </row>
        <row r="38">
          <cell r="B38" t="str">
            <v>Бежик Рада Сергеевна</v>
          </cell>
          <cell r="C38" t="e">
            <v>#N/A</v>
          </cell>
          <cell r="D38" t="str">
            <v>спортивный туризм</v>
          </cell>
          <cell r="E38" t="str">
            <v>б/к</v>
          </cell>
        </row>
        <row r="39">
          <cell r="B39" t="str">
            <v>Безбородов Константин Владимирович</v>
          </cell>
          <cell r="C39" t="str">
            <v>Безбородов Константин Владимирович</v>
          </cell>
          <cell r="D39" t="str">
            <v>спортивный туризм</v>
          </cell>
          <cell r="E39" t="str">
            <v>СС3К</v>
          </cell>
        </row>
        <row r="40">
          <cell r="B40" t="str">
            <v>Беззубов Максим Валерьевич</v>
          </cell>
          <cell r="C40" t="str">
            <v>Беззубов Максим Валерьевич</v>
          </cell>
          <cell r="D40" t="str">
            <v>спортивный туризм</v>
          </cell>
          <cell r="E40" t="str">
            <v>СС3К</v>
          </cell>
        </row>
        <row r="41">
          <cell r="B41" t="str">
            <v>Белкин Владислав Игоревич</v>
          </cell>
          <cell r="C41" t="str">
            <v>Белкин Владислав Игоревич</v>
          </cell>
          <cell r="D41">
            <v>0</v>
          </cell>
          <cell r="E41" t="str">
            <v>СС3К</v>
          </cell>
        </row>
        <row r="42">
          <cell r="B42" t="str">
            <v>Белобратов Денис Геннадьевич</v>
          </cell>
          <cell r="C42" t="e">
            <v>#N/A</v>
          </cell>
          <cell r="D42" t="str">
            <v>спортивный туризм</v>
          </cell>
          <cell r="E42" t="str">
            <v>СС3К</v>
          </cell>
        </row>
        <row r="43">
          <cell r="B43" t="str">
            <v>Беляков Александр Викторович</v>
          </cell>
          <cell r="C43" t="e">
            <v>#N/A</v>
          </cell>
          <cell r="D43" t="str">
            <v>спортивный туризм</v>
          </cell>
          <cell r="E43" t="str">
            <v>СС3К</v>
          </cell>
        </row>
        <row r="44">
          <cell r="B44" t="str">
            <v>Белякова Анастасия Вячеславовна</v>
          </cell>
          <cell r="C44" t="str">
            <v>Белякова Анастасия Вячеславовна</v>
          </cell>
          <cell r="D44" t="str">
            <v>спортивный туризм</v>
          </cell>
          <cell r="E44" t="str">
            <v>СС1К</v>
          </cell>
        </row>
        <row r="45">
          <cell r="B45" t="str">
            <v>Беникова Анна Александровна</v>
          </cell>
          <cell r="C45" t="e">
            <v>#N/A</v>
          </cell>
          <cell r="D45" t="str">
            <v>спортивный туризм</v>
          </cell>
          <cell r="E45" t="str">
            <v>СС3К</v>
          </cell>
        </row>
        <row r="46">
          <cell r="B46" t="str">
            <v>Берелехис Илья Александрович</v>
          </cell>
          <cell r="C46" t="e">
            <v>#N/A</v>
          </cell>
          <cell r="D46">
            <v>0</v>
          </cell>
          <cell r="E46" t="str">
            <v>СС1К</v>
          </cell>
        </row>
        <row r="47">
          <cell r="B47" t="str">
            <v>Благово Владимир Владимирович</v>
          </cell>
          <cell r="C47" t="str">
            <v>Благово Владимир Владимирович</v>
          </cell>
          <cell r="D47">
            <v>0</v>
          </cell>
          <cell r="E47" t="str">
            <v>СС3К</v>
          </cell>
        </row>
        <row r="48">
          <cell r="B48" t="str">
            <v>Бобков Андрей Александрович</v>
          </cell>
          <cell r="C48" t="str">
            <v>Бобков Андрей Александрович</v>
          </cell>
          <cell r="D48" t="str">
            <v>спортивный туризм</v>
          </cell>
          <cell r="E48" t="str">
            <v>СС2К</v>
          </cell>
        </row>
        <row r="49">
          <cell r="B49" t="str">
            <v>Бобков Виктор Алексеевич</v>
          </cell>
          <cell r="C49" t="str">
            <v>Бобков Виктор Алексеевич</v>
          </cell>
          <cell r="D49" t="str">
            <v>спортивный туризм</v>
          </cell>
          <cell r="E49" t="str">
            <v>СС2К</v>
          </cell>
        </row>
        <row r="50">
          <cell r="B50" t="str">
            <v>Бобкова Елена Олеговна</v>
          </cell>
          <cell r="C50" t="e">
            <v>#N/A</v>
          </cell>
          <cell r="D50" t="str">
            <v>спортивный туризм</v>
          </cell>
          <cell r="E50" t="str">
            <v>б/к</v>
          </cell>
        </row>
        <row r="51">
          <cell r="B51" t="str">
            <v>Бобошко Оксана Розмановна</v>
          </cell>
          <cell r="C51" t="e">
            <v>#N/A</v>
          </cell>
          <cell r="D51" t="str">
            <v>спортивный туризм</v>
          </cell>
          <cell r="E51" t="str">
            <v>СС1К</v>
          </cell>
        </row>
        <row r="52">
          <cell r="B52" t="str">
            <v>Богатова Анна Игоревна</v>
          </cell>
          <cell r="C52" t="str">
            <v>Богатова Анна Игоревна</v>
          </cell>
          <cell r="D52" t="str">
            <v>спортивный туризм</v>
          </cell>
          <cell r="E52" t="str">
            <v>СС2К</v>
          </cell>
        </row>
        <row r="53">
          <cell r="B53" t="str">
            <v>Богданов Николай Владимирович</v>
          </cell>
          <cell r="C53" t="str">
            <v>Богданов Николай Владимирович</v>
          </cell>
          <cell r="D53" t="str">
            <v>спортивный туризм</v>
          </cell>
          <cell r="E53" t="str">
            <v>СС2К</v>
          </cell>
        </row>
        <row r="54">
          <cell r="B54" t="str">
            <v>Бондаренко Леонид Витальевич</v>
          </cell>
          <cell r="C54" t="str">
            <v>Бондаренко Леонид Витальевич</v>
          </cell>
          <cell r="D54" t="str">
            <v>спортивный туризм</v>
          </cell>
          <cell r="E54" t="str">
            <v>СС3К</v>
          </cell>
        </row>
        <row r="55">
          <cell r="B55" t="str">
            <v>Бондарцев Сергей Юрьевич</v>
          </cell>
          <cell r="C55" t="str">
            <v>Бондарцев Сергей Юрьевич</v>
          </cell>
          <cell r="D55" t="str">
            <v>спортивный туризм</v>
          </cell>
          <cell r="E55" t="str">
            <v>СС1К</v>
          </cell>
        </row>
        <row r="56">
          <cell r="B56" t="str">
            <v>Бориспольский Игорь Данилович</v>
          </cell>
          <cell r="C56" t="str">
            <v>Бориспольский Игорь Данилович</v>
          </cell>
          <cell r="D56" t="str">
            <v>спортивный туризм</v>
          </cell>
          <cell r="E56" t="str">
            <v>СС3К</v>
          </cell>
        </row>
        <row r="57">
          <cell r="B57" t="str">
            <v>Бородзич Андрей Игоревич</v>
          </cell>
          <cell r="C57" t="str">
            <v>Бородзич Андрей Игоревич</v>
          </cell>
          <cell r="D57">
            <v>0</v>
          </cell>
          <cell r="E57" t="str">
            <v>СС3К</v>
          </cell>
        </row>
        <row r="58">
          <cell r="B58" t="str">
            <v>Борцов Данила Романович</v>
          </cell>
          <cell r="C58" t="e">
            <v>#N/A</v>
          </cell>
          <cell r="D58" t="str">
            <v>спортивный туризм</v>
          </cell>
          <cell r="E58" t="str">
            <v>б/к</v>
          </cell>
        </row>
        <row r="59">
          <cell r="B59" t="str">
            <v>Борщевский Андрей Андреевич</v>
          </cell>
          <cell r="C59" t="e">
            <v>#N/A</v>
          </cell>
          <cell r="D59" t="str">
            <v>спортивный туризм</v>
          </cell>
          <cell r="E59" t="str">
            <v>СС3К</v>
          </cell>
        </row>
        <row r="60">
          <cell r="B60" t="str">
            <v>Брочковский Евгений Александрович</v>
          </cell>
          <cell r="C60" t="str">
            <v>Брочковский Евгений Александрович</v>
          </cell>
          <cell r="D60">
            <v>0</v>
          </cell>
          <cell r="E60" t="str">
            <v>СС3К</v>
          </cell>
        </row>
        <row r="61">
          <cell r="B61" t="str">
            <v>Бублик Валентин Владимирович</v>
          </cell>
          <cell r="C61" t="str">
            <v>Бублик Валентин Владимирович</v>
          </cell>
          <cell r="D61" t="str">
            <v>спортивный туризм</v>
          </cell>
          <cell r="E61" t="str">
            <v>СС3К</v>
          </cell>
        </row>
        <row r="62">
          <cell r="B62" t="str">
            <v>Бузечкин Сергей Иванович</v>
          </cell>
          <cell r="C62" t="e">
            <v>#N/A</v>
          </cell>
          <cell r="D62" t="str">
            <v>спортивный туризм</v>
          </cell>
          <cell r="E62" t="str">
            <v>б/к</v>
          </cell>
        </row>
        <row r="63">
          <cell r="B63" t="str">
            <v>Букатару Александра Валентиновна</v>
          </cell>
          <cell r="C63" t="str">
            <v>Букатару Александра Валентиновна</v>
          </cell>
          <cell r="D63" t="str">
            <v>спортивный туризм</v>
          </cell>
          <cell r="E63" t="str">
            <v>СС3К</v>
          </cell>
        </row>
        <row r="64">
          <cell r="B64" t="str">
            <v>Буль Полина Михайловна</v>
          </cell>
          <cell r="C64" t="str">
            <v>Буль Полина Михайловна</v>
          </cell>
          <cell r="D64">
            <v>0</v>
          </cell>
          <cell r="E64" t="str">
            <v>СС3К</v>
          </cell>
        </row>
        <row r="65">
          <cell r="B65" t="str">
            <v>Буриков Максим Сергеевич</v>
          </cell>
          <cell r="C65" t="str">
            <v>Буриков Максим Сергеевич</v>
          </cell>
          <cell r="D65">
            <v>0</v>
          </cell>
          <cell r="E65" t="str">
            <v>СС3К</v>
          </cell>
        </row>
        <row r="66">
          <cell r="B66" t="str">
            <v>Бутов Егор Олегович</v>
          </cell>
          <cell r="C66" t="e">
            <v>#N/A</v>
          </cell>
          <cell r="D66" t="str">
            <v>спортивный туризм</v>
          </cell>
          <cell r="E66" t="str">
            <v>б/к</v>
          </cell>
        </row>
        <row r="67">
          <cell r="B67" t="str">
            <v>Бухаров Игорь Викторович</v>
          </cell>
          <cell r="C67" t="str">
            <v>Бухаров Игорь Викторович</v>
          </cell>
          <cell r="D67" t="str">
            <v>спортивный туризм</v>
          </cell>
          <cell r="E67" t="str">
            <v>СС3К</v>
          </cell>
        </row>
        <row r="68">
          <cell r="B68" t="str">
            <v>Валяева Елена Константиновна</v>
          </cell>
          <cell r="C68" t="str">
            <v>Валяева Елена Константиновна</v>
          </cell>
          <cell r="D68" t="str">
            <v>спортивный туризм</v>
          </cell>
          <cell r="E68" t="str">
            <v>СС1К</v>
          </cell>
        </row>
        <row r="69">
          <cell r="B69" t="str">
            <v>Василенко Оксана Юрьевна</v>
          </cell>
          <cell r="C69" t="str">
            <v>Василенко Оксана Юрьевна</v>
          </cell>
          <cell r="D69" t="str">
            <v>спортивный туризм</v>
          </cell>
          <cell r="E69" t="str">
            <v>СС3К</v>
          </cell>
        </row>
        <row r="70">
          <cell r="B70" t="str">
            <v>Васильев Александр Дмитриевич</v>
          </cell>
          <cell r="C70" t="e">
            <v>#N/A</v>
          </cell>
          <cell r="D70">
            <v>0</v>
          </cell>
          <cell r="E70" t="str">
            <v>СС3К</v>
          </cell>
        </row>
        <row r="71">
          <cell r="B71" t="str">
            <v>Васильева Софья Ильинична</v>
          </cell>
          <cell r="C71" t="str">
            <v>Васильева Софья Ильинична</v>
          </cell>
          <cell r="D71" t="str">
            <v>спортивный туризм</v>
          </cell>
          <cell r="E71" t="str">
            <v>СС3К</v>
          </cell>
        </row>
        <row r="72">
          <cell r="B72" t="str">
            <v>Валхар Артем Леонидович</v>
          </cell>
          <cell r="C72" t="str">
            <v>Валхар Артем Леонидович</v>
          </cell>
          <cell r="D72" t="str">
            <v>спортивный туризм</v>
          </cell>
          <cell r="E72" t="str">
            <v>СС3К</v>
          </cell>
        </row>
        <row r="73">
          <cell r="B73" t="str">
            <v>Венидиктов Денис Владимирович</v>
          </cell>
          <cell r="C73" t="str">
            <v>Венидиктов Денис Владимирович</v>
          </cell>
          <cell r="D73" t="str">
            <v>спортивный туризм</v>
          </cell>
          <cell r="E73" t="str">
            <v>СС3К</v>
          </cell>
        </row>
        <row r="74">
          <cell r="B74" t="str">
            <v>Венская Анастасия Васильевна</v>
          </cell>
          <cell r="C74" t="str">
            <v>Венская Анастасия Васильевна</v>
          </cell>
          <cell r="D74" t="str">
            <v>спортивный туризм</v>
          </cell>
          <cell r="E74" t="str">
            <v>СС1К</v>
          </cell>
        </row>
        <row r="75">
          <cell r="B75" t="str">
            <v>Венская Юлия Романовна</v>
          </cell>
          <cell r="C75" t="e">
            <v>#N/A</v>
          </cell>
          <cell r="D75" t="str">
            <v>спортивный туризм</v>
          </cell>
          <cell r="E75" t="str">
            <v>СС3К</v>
          </cell>
        </row>
        <row r="76">
          <cell r="B76" t="str">
            <v>Венский Евгений Романович</v>
          </cell>
          <cell r="C76" t="e">
            <v>#N/A</v>
          </cell>
          <cell r="D76" t="str">
            <v>спортивный туризм</v>
          </cell>
          <cell r="E76" t="str">
            <v>СС1К</v>
          </cell>
        </row>
        <row r="77">
          <cell r="B77" t="str">
            <v>Викторов Владимир Николаевич</v>
          </cell>
          <cell r="C77" t="str">
            <v>Викторов Владимир Николаевич</v>
          </cell>
          <cell r="D77" t="str">
            <v>спортивный туризм</v>
          </cell>
          <cell r="E77" t="str">
            <v>СС1К</v>
          </cell>
        </row>
        <row r="78">
          <cell r="B78" t="str">
            <v>Виноградов Владимир Александрович</v>
          </cell>
          <cell r="C78" t="e">
            <v>#N/A</v>
          </cell>
          <cell r="D78" t="str">
            <v>спортивный туризм</v>
          </cell>
          <cell r="E78" t="str">
            <v>СС3К</v>
          </cell>
        </row>
        <row r="79">
          <cell r="B79" t="str">
            <v>Виноградов Михаил Николаевич</v>
          </cell>
          <cell r="C79" t="str">
            <v>Виноградов Михаил Николаевич</v>
          </cell>
          <cell r="D79">
            <v>0</v>
          </cell>
          <cell r="E79" t="str">
            <v>СС3К</v>
          </cell>
        </row>
        <row r="80">
          <cell r="B80" t="str">
            <v>Витчак Дмитрий Николаевич</v>
          </cell>
          <cell r="C80" t="str">
            <v>Витчак Дмитрий Николаевич</v>
          </cell>
          <cell r="D80">
            <v>0</v>
          </cell>
          <cell r="E80" t="str">
            <v>СС3К</v>
          </cell>
        </row>
        <row r="81">
          <cell r="B81" t="str">
            <v>Волков Максим Алексеевич</v>
          </cell>
          <cell r="C81" t="str">
            <v>Волков Максим Алексеевич</v>
          </cell>
          <cell r="D81">
            <v>0</v>
          </cell>
          <cell r="E81" t="str">
            <v>СС3К</v>
          </cell>
        </row>
        <row r="82">
          <cell r="B82" t="str">
            <v>Волкова Анна Вадимовна</v>
          </cell>
          <cell r="C82" t="str">
            <v>Волкова Анна Вадимовна</v>
          </cell>
          <cell r="D82" t="str">
            <v>спортивный туризм</v>
          </cell>
          <cell r="E82" t="str">
            <v>СС3К</v>
          </cell>
        </row>
        <row r="83">
          <cell r="B83" t="str">
            <v>Волчкова Анна Ивановна</v>
          </cell>
          <cell r="C83" t="e">
            <v>#N/A</v>
          </cell>
          <cell r="D83" t="str">
            <v>спортивный туризм</v>
          </cell>
          <cell r="E83" t="str">
            <v>СС3К</v>
          </cell>
        </row>
        <row r="84">
          <cell r="B84" t="str">
            <v>Воробьев Андрей Константинович</v>
          </cell>
          <cell r="C84" t="e">
            <v>#N/A</v>
          </cell>
          <cell r="D84">
            <v>0</v>
          </cell>
          <cell r="E84" t="str">
            <v>СС3К</v>
          </cell>
        </row>
        <row r="85">
          <cell r="B85" t="str">
            <v>Воробьев Валерий Анатольевич</v>
          </cell>
          <cell r="C85" t="e">
            <v>#N/A</v>
          </cell>
          <cell r="D85" t="str">
            <v>спортивный туризм</v>
          </cell>
          <cell r="E85" t="str">
            <v>СС3К</v>
          </cell>
        </row>
        <row r="86">
          <cell r="B86" t="str">
            <v>Воробьев Павел Валерьевич</v>
          </cell>
          <cell r="C86" t="str">
            <v>Воробьев Павел Валерьевич</v>
          </cell>
          <cell r="D86" t="str">
            <v>спортивный туризм</v>
          </cell>
          <cell r="E86" t="str">
            <v>СС1К</v>
          </cell>
        </row>
        <row r="87">
          <cell r="B87" t="str">
            <v>Воронцов Борис Александрович</v>
          </cell>
          <cell r="C87" t="str">
            <v>Воронцов Борис Александрович</v>
          </cell>
          <cell r="D87" t="str">
            <v>спортивный туризм</v>
          </cell>
          <cell r="E87" t="str">
            <v>СС3К</v>
          </cell>
        </row>
        <row r="88">
          <cell r="B88" t="str">
            <v>Воронцова Ирина Александровна</v>
          </cell>
          <cell r="C88" t="e">
            <v>#N/A</v>
          </cell>
          <cell r="D88" t="str">
            <v>спортивный туризм</v>
          </cell>
          <cell r="E88" t="str">
            <v>СС3К</v>
          </cell>
        </row>
        <row r="89">
          <cell r="B89" t="str">
            <v>Вострецов Александр Олегович</v>
          </cell>
          <cell r="C89" t="str">
            <v>Вострецов Александр Олегович</v>
          </cell>
          <cell r="D89" t="str">
            <v>спортивный туризм</v>
          </cell>
          <cell r="E89" t="str">
            <v>СС2К</v>
          </cell>
        </row>
        <row r="90">
          <cell r="B90" t="str">
            <v>Вострецов Лев Александрович</v>
          </cell>
          <cell r="C90" t="str">
            <v>Вострецов Лев Александрович</v>
          </cell>
          <cell r="D90" t="str">
            <v>спортивный туризм</v>
          </cell>
          <cell r="E90" t="str">
            <v>СС3К</v>
          </cell>
        </row>
        <row r="91">
          <cell r="B91" t="str">
            <v>Вострецова Татьяна Александровна</v>
          </cell>
          <cell r="C91" t="str">
            <v>Вострецова Татьяна Александровна</v>
          </cell>
          <cell r="D91">
            <v>0</v>
          </cell>
          <cell r="E91" t="str">
            <v>СС3К</v>
          </cell>
        </row>
        <row r="92">
          <cell r="B92" t="str">
            <v>Вылегжанина Татьяна Андреевна</v>
          </cell>
          <cell r="C92" t="str">
            <v>Вылегжанина Татьяна Андреевна</v>
          </cell>
          <cell r="D92">
            <v>0</v>
          </cell>
          <cell r="E92" t="str">
            <v>СС3К</v>
          </cell>
        </row>
        <row r="93">
          <cell r="B93" t="str">
            <v>Гаевская Анастасия Александровна</v>
          </cell>
          <cell r="C93" t="str">
            <v>Гаевская Анастасия Александровна</v>
          </cell>
          <cell r="D93" t="str">
            <v>спортивный туризм</v>
          </cell>
          <cell r="E93" t="str">
            <v>СС3К</v>
          </cell>
        </row>
        <row r="94">
          <cell r="B94" t="str">
            <v>Галактионов Николай Андреевич</v>
          </cell>
          <cell r="C94" t="str">
            <v>Галактионов Николай Андреевич</v>
          </cell>
          <cell r="D94" t="str">
            <v>спортивный туризм</v>
          </cell>
          <cell r="E94" t="str">
            <v>СС3К</v>
          </cell>
        </row>
        <row r="95">
          <cell r="B95" t="str">
            <v>Галкина Наталья Сергеевна</v>
          </cell>
          <cell r="C95" t="str">
            <v>Галкина Наталья Сергеевна</v>
          </cell>
          <cell r="D95">
            <v>0</v>
          </cell>
          <cell r="E95" t="str">
            <v>СС1К</v>
          </cell>
        </row>
        <row r="96">
          <cell r="B96" t="str">
            <v>Галковская Виктория Андреевна</v>
          </cell>
          <cell r="C96" t="str">
            <v>Галковская Виктория Андреевна</v>
          </cell>
          <cell r="D96" t="str">
            <v>спортивный туризм</v>
          </cell>
          <cell r="E96" t="str">
            <v>СС3К</v>
          </cell>
        </row>
        <row r="97">
          <cell r="B97" t="str">
            <v>Генина Тамара Евгеньевна</v>
          </cell>
          <cell r="C97" t="str">
            <v>Генина Тамара Евгеньевна</v>
          </cell>
          <cell r="D97">
            <v>0</v>
          </cell>
          <cell r="E97" t="str">
            <v>СС3К</v>
          </cell>
        </row>
        <row r="98">
          <cell r="B98" t="str">
            <v>Германчук Александр Валерьевич</v>
          </cell>
          <cell r="C98" t="e">
            <v>#N/A</v>
          </cell>
          <cell r="D98">
            <v>0</v>
          </cell>
          <cell r="E98" t="str">
            <v>СС3К</v>
          </cell>
        </row>
        <row r="99">
          <cell r="B99" t="str">
            <v>Говорова Алина Викторовна</v>
          </cell>
          <cell r="C99" t="e">
            <v>#N/A</v>
          </cell>
          <cell r="D99" t="str">
            <v>спортивный туризм</v>
          </cell>
          <cell r="E99" t="str">
            <v>б/к</v>
          </cell>
        </row>
        <row r="100">
          <cell r="B100" t="str">
            <v>Голиков Виктор Иванович</v>
          </cell>
          <cell r="C100" t="str">
            <v>Голиков Виктор Иванович</v>
          </cell>
          <cell r="D100">
            <v>0</v>
          </cell>
          <cell r="E100" t="str">
            <v>СС3К</v>
          </cell>
        </row>
        <row r="101">
          <cell r="B101" t="str">
            <v>Голикова Евгения Сергеевна</v>
          </cell>
          <cell r="C101" t="e">
            <v>#N/A</v>
          </cell>
          <cell r="D101" t="str">
            <v>спортивный туризм</v>
          </cell>
          <cell r="E101" t="str">
            <v>СС3К</v>
          </cell>
        </row>
        <row r="102">
          <cell r="B102" t="str">
            <v>Голованова Елена Михайловна</v>
          </cell>
          <cell r="C102" t="str">
            <v>Голованова Елена Михайловна</v>
          </cell>
          <cell r="D102" t="str">
            <v>спортивный туризм</v>
          </cell>
          <cell r="E102" t="str">
            <v>СС3К</v>
          </cell>
        </row>
        <row r="103">
          <cell r="B103" t="str">
            <v>Головенков Сергей Геннадиевич</v>
          </cell>
          <cell r="C103" t="str">
            <v>Головенков Сергей Геннадиевич</v>
          </cell>
          <cell r="D103" t="str">
            <v>спортивный туризм</v>
          </cell>
          <cell r="E103" t="str">
            <v>СС3К</v>
          </cell>
        </row>
        <row r="104">
          <cell r="B104" t="str">
            <v>Голубев Константин Александрович</v>
          </cell>
          <cell r="C104" t="str">
            <v>Голубев Константин Александрович</v>
          </cell>
          <cell r="D104">
            <v>0</v>
          </cell>
          <cell r="E104" t="str">
            <v>СС3К</v>
          </cell>
        </row>
        <row r="105">
          <cell r="B105" t="str">
            <v>Гордиенко Матвей Евгеньевич</v>
          </cell>
          <cell r="C105" t="e">
            <v>#N/A</v>
          </cell>
          <cell r="D105" t="str">
            <v>спортивный туризм</v>
          </cell>
          <cell r="E105" t="str">
            <v>б/к</v>
          </cell>
        </row>
        <row r="106">
          <cell r="B106" t="str">
            <v>Горев Даниил Владимирович</v>
          </cell>
          <cell r="C106" t="str">
            <v>Горев Даниил Владимирович</v>
          </cell>
          <cell r="D106" t="str">
            <v>спортивный туризм</v>
          </cell>
          <cell r="E106" t="str">
            <v>СС3К</v>
          </cell>
        </row>
        <row r="107">
          <cell r="B107" t="str">
            <v>Грачёва Виктория Дмитриевна</v>
          </cell>
          <cell r="C107" t="e">
            <v>#N/A</v>
          </cell>
          <cell r="D107" t="str">
            <v>спортивный туризм</v>
          </cell>
          <cell r="E107" t="str">
            <v>б/к</v>
          </cell>
        </row>
        <row r="108">
          <cell r="B108" t="str">
            <v>Гречихина Наталья Александровна</v>
          </cell>
          <cell r="C108" t="e">
            <v>#N/A</v>
          </cell>
          <cell r="D108" t="str">
            <v>спортивный туризм</v>
          </cell>
          <cell r="E108" t="str">
            <v>СС3К</v>
          </cell>
        </row>
        <row r="109">
          <cell r="B109" t="str">
            <v>Грищенко Юлия Валерьевна</v>
          </cell>
          <cell r="C109" t="e">
            <v>#N/A</v>
          </cell>
          <cell r="D109" t="str">
            <v>спортивный туризм</v>
          </cell>
          <cell r="E109" t="str">
            <v>б/к</v>
          </cell>
        </row>
        <row r="110">
          <cell r="B110" t="str">
            <v>Громов Павел Александрович</v>
          </cell>
          <cell r="C110" t="str">
            <v>Громов Павел Александрович</v>
          </cell>
          <cell r="D110">
            <v>0</v>
          </cell>
          <cell r="E110" t="str">
            <v>СС3К</v>
          </cell>
        </row>
        <row r="111">
          <cell r="B111" t="str">
            <v>Грохольский Святослав Игоревич</v>
          </cell>
          <cell r="C111" t="e">
            <v>#N/A</v>
          </cell>
          <cell r="D111" t="str">
            <v>спортивный туризм</v>
          </cell>
          <cell r="E111" t="str">
            <v>СС3К</v>
          </cell>
        </row>
        <row r="112">
          <cell r="B112" t="str">
            <v>Гузин Матвей Юрьевич</v>
          </cell>
          <cell r="C112" t="str">
            <v>Гузин Матвей Юрьевич</v>
          </cell>
          <cell r="D112" t="str">
            <v>спортивный туризм</v>
          </cell>
          <cell r="E112" t="str">
            <v>СС3К</v>
          </cell>
        </row>
        <row r="113">
          <cell r="B113" t="str">
            <v>Гулинская Олеся Николаевна</v>
          </cell>
          <cell r="C113" t="e">
            <v>#N/A</v>
          </cell>
          <cell r="D113" t="str">
            <v>спортивный туризм</v>
          </cell>
          <cell r="E113" t="str">
            <v>б/к</v>
          </cell>
        </row>
        <row r="114">
          <cell r="B114" t="str">
            <v>Гульнев Игорь Алексеевич</v>
          </cell>
          <cell r="C114" t="e">
            <v>#N/A</v>
          </cell>
          <cell r="D114" t="str">
            <v>спортивный туризм</v>
          </cell>
          <cell r="E114" t="str">
            <v>б/к</v>
          </cell>
        </row>
        <row r="115">
          <cell r="B115" t="str">
            <v>Гурин Павел Александрович</v>
          </cell>
          <cell r="C115" t="str">
            <v>Гурин Павел Александрович</v>
          </cell>
          <cell r="D115">
            <v>0</v>
          </cell>
          <cell r="E115" t="str">
            <v>СС3К</v>
          </cell>
        </row>
        <row r="116">
          <cell r="B116" t="str">
            <v>Давыдов Евгений Викторович</v>
          </cell>
          <cell r="C116" t="e">
            <v>#N/A</v>
          </cell>
          <cell r="D116">
            <v>0</v>
          </cell>
          <cell r="E116" t="str">
            <v>СС3К</v>
          </cell>
        </row>
        <row r="117">
          <cell r="B117" t="str">
            <v>Дегтярев Алексей Владимирович</v>
          </cell>
          <cell r="C117" t="e">
            <v>#N/A</v>
          </cell>
          <cell r="D117">
            <v>0</v>
          </cell>
          <cell r="E117" t="str">
            <v>ССВК</v>
          </cell>
        </row>
        <row r="118">
          <cell r="B118" t="str">
            <v>Демина Анастасия Алексеевна</v>
          </cell>
          <cell r="C118" t="str">
            <v>Демина Анастасия Алексеевна</v>
          </cell>
          <cell r="D118" t="str">
            <v>спортивный туризм</v>
          </cell>
          <cell r="E118" t="str">
            <v>СС3К</v>
          </cell>
        </row>
        <row r="119">
          <cell r="B119" t="str">
            <v>Денисов Денис Викторович</v>
          </cell>
          <cell r="C119" t="e">
            <v>#N/A</v>
          </cell>
          <cell r="D119">
            <v>0</v>
          </cell>
          <cell r="E119" t="str">
            <v>СС2К</v>
          </cell>
        </row>
        <row r="120">
          <cell r="B120" t="str">
            <v>Дзык Михаил Иванович</v>
          </cell>
          <cell r="C120" t="str">
            <v>Дзык Михаил Иванович</v>
          </cell>
          <cell r="D120" t="str">
            <v>спортивный туризм</v>
          </cell>
          <cell r="E120" t="str">
            <v>СС2К</v>
          </cell>
        </row>
        <row r="121">
          <cell r="B121" t="str">
            <v>Дмитриев Павел Сергеевич</v>
          </cell>
          <cell r="C121" t="str">
            <v>Дмитриев Павел Сергеевич</v>
          </cell>
          <cell r="D121">
            <v>0</v>
          </cell>
          <cell r="E121" t="str">
            <v>СС3К</v>
          </cell>
        </row>
        <row r="122">
          <cell r="B122" t="str">
            <v>Дмитриева Елена Германовна</v>
          </cell>
          <cell r="C122" t="str">
            <v>Дмитриева Елена Германовна</v>
          </cell>
          <cell r="D122" t="str">
            <v>спортивный туризм</v>
          </cell>
          <cell r="E122" t="str">
            <v>СС3К</v>
          </cell>
        </row>
        <row r="123">
          <cell r="B123" t="str">
            <v>Добровольская Екатерина Александровна</v>
          </cell>
          <cell r="C123" t="e">
            <v>#N/A</v>
          </cell>
          <cell r="D123" t="str">
            <v>спортивный туризм</v>
          </cell>
          <cell r="E123" t="str">
            <v>СС3К</v>
          </cell>
        </row>
        <row r="124">
          <cell r="B124" t="str">
            <v>Долгов Сергей Витальевич</v>
          </cell>
          <cell r="C124" t="str">
            <v>Долгов Сергей Витальевич</v>
          </cell>
          <cell r="D124">
            <v>0</v>
          </cell>
          <cell r="E124" t="str">
            <v>СС3К</v>
          </cell>
        </row>
        <row r="125">
          <cell r="B125" t="str">
            <v>Долгополов Константин Эдуардович</v>
          </cell>
          <cell r="C125" t="str">
            <v>Долгополов Константин Эдуардович</v>
          </cell>
          <cell r="D125" t="str">
            <v>спортивный туризм</v>
          </cell>
          <cell r="E125" t="str">
            <v>СС3К</v>
          </cell>
        </row>
        <row r="126">
          <cell r="B126" t="str">
            <v>Долженко Елизавета Павловна</v>
          </cell>
          <cell r="C126" t="e">
            <v>#N/A</v>
          </cell>
          <cell r="D126" t="str">
            <v>спортивный туризм</v>
          </cell>
          <cell r="E126" t="str">
            <v>б/к</v>
          </cell>
        </row>
        <row r="127">
          <cell r="B127" t="str">
            <v>Доманчук Любовь Германовна</v>
          </cell>
          <cell r="C127" t="str">
            <v>Доманчук Любовь Германовна</v>
          </cell>
          <cell r="D127">
            <v>0</v>
          </cell>
          <cell r="E127" t="str">
            <v>СС3К</v>
          </cell>
        </row>
        <row r="128">
          <cell r="B128" t="str">
            <v>Дросенко Татьяна Вячеславовна</v>
          </cell>
          <cell r="C128" t="e">
            <v>#N/A</v>
          </cell>
          <cell r="D128" t="str">
            <v>спортивный туризм</v>
          </cell>
          <cell r="E128" t="str">
            <v>б/к</v>
          </cell>
        </row>
        <row r="129">
          <cell r="B129" t="str">
            <v>Евдокимова Ярослава Сергеевна</v>
          </cell>
          <cell r="C129" t="e">
            <v>#N/A</v>
          </cell>
          <cell r="D129" t="str">
            <v>спортивный туризм</v>
          </cell>
          <cell r="E129" t="str">
            <v>СС1К</v>
          </cell>
        </row>
        <row r="130">
          <cell r="B130" t="str">
            <v>Евстропов Георгий Дмитриевич</v>
          </cell>
          <cell r="C130" t="str">
            <v>Евстропов Георгий Дмитриевич</v>
          </cell>
          <cell r="D130">
            <v>0</v>
          </cell>
          <cell r="E130" t="str">
            <v>СС3К</v>
          </cell>
        </row>
        <row r="131">
          <cell r="B131" t="str">
            <v>Егоров Максим Александрович</v>
          </cell>
          <cell r="C131" t="e">
            <v>#N/A</v>
          </cell>
          <cell r="D131" t="str">
            <v>спортивный туризм</v>
          </cell>
          <cell r="E131" t="str">
            <v>б/к</v>
          </cell>
        </row>
        <row r="132">
          <cell r="B132" t="str">
            <v>Егорова Екатерина Андреевна</v>
          </cell>
          <cell r="C132" t="str">
            <v>Егорова Екатерина Андреевна</v>
          </cell>
          <cell r="D132" t="str">
            <v>спортивный туризм</v>
          </cell>
          <cell r="E132" t="str">
            <v>СС3К</v>
          </cell>
        </row>
        <row r="133">
          <cell r="B133" t="str">
            <v>Егорова Екатерина Юрьевна</v>
          </cell>
          <cell r="C133" t="str">
            <v>Егорова Екатерина Юрьевна</v>
          </cell>
          <cell r="D133" t="str">
            <v>спортивный туризм</v>
          </cell>
          <cell r="E133" t="str">
            <v>ССВК</v>
          </cell>
        </row>
        <row r="134">
          <cell r="B134" t="str">
            <v>Егорова Ксения Андреевна</v>
          </cell>
          <cell r="C134" t="e">
            <v>#N/A</v>
          </cell>
          <cell r="D134" t="str">
            <v>спортивный туризм</v>
          </cell>
          <cell r="E134" t="str">
            <v>СС3К</v>
          </cell>
        </row>
        <row r="135">
          <cell r="B135" t="str">
            <v>Егорова Марина Сергеевна</v>
          </cell>
          <cell r="C135" t="str">
            <v>Егорова Марина Сергеевна</v>
          </cell>
          <cell r="D135" t="str">
            <v>спортивный туризм</v>
          </cell>
          <cell r="E135" t="str">
            <v>СС3К</v>
          </cell>
        </row>
        <row r="136">
          <cell r="B136" t="str">
            <v>Егорова Мария Викторовна</v>
          </cell>
          <cell r="C136" t="str">
            <v>Егорова Мария Викторовна</v>
          </cell>
          <cell r="D136" t="str">
            <v>спортивный туризм</v>
          </cell>
          <cell r="E136" t="str">
            <v>ССВК</v>
          </cell>
        </row>
        <row r="137">
          <cell r="B137" t="str">
            <v>Еличева Елена Николаевна</v>
          </cell>
          <cell r="C137" t="str">
            <v>Еличева Елена Николаевна</v>
          </cell>
          <cell r="D137">
            <v>0</v>
          </cell>
          <cell r="E137" t="str">
            <v>СС3К</v>
          </cell>
        </row>
        <row r="138">
          <cell r="B138" t="str">
            <v>Ермакова Ирина Сергеевна</v>
          </cell>
          <cell r="C138" t="str">
            <v>Ермакова Ирина Сергеевна</v>
          </cell>
          <cell r="D138" t="str">
            <v>спортивный туризм</v>
          </cell>
          <cell r="E138" t="str">
            <v>СС1К</v>
          </cell>
        </row>
        <row r="139">
          <cell r="B139" t="str">
            <v>Ефимов Григорий Викторович</v>
          </cell>
          <cell r="C139" t="e">
            <v>#N/A</v>
          </cell>
          <cell r="D139" t="str">
            <v>спортивный туризм</v>
          </cell>
          <cell r="E139" t="str">
            <v>б/к</v>
          </cell>
        </row>
        <row r="140">
          <cell r="B140" t="str">
            <v>Ефремов Роман Владимирович</v>
          </cell>
          <cell r="C140" t="str">
            <v>Ефремов Роман Владимирович</v>
          </cell>
          <cell r="D140">
            <v>0</v>
          </cell>
          <cell r="E140" t="str">
            <v>СС3К</v>
          </cell>
        </row>
        <row r="141">
          <cell r="B141" t="str">
            <v>Железный Олег Евгеньевич</v>
          </cell>
          <cell r="C141" t="str">
            <v>Железный Олег Евгеньевич</v>
          </cell>
          <cell r="D141" t="str">
            <v>спортивный туризм</v>
          </cell>
          <cell r="E141" t="str">
            <v>СС1К</v>
          </cell>
        </row>
        <row r="142">
          <cell r="B142" t="str">
            <v>Живицкий Александр Юрьевич</v>
          </cell>
          <cell r="C142" t="str">
            <v>Живицкий Александр Юрьевич</v>
          </cell>
          <cell r="D142">
            <v>0</v>
          </cell>
          <cell r="E142" t="str">
            <v>СС3К</v>
          </cell>
        </row>
        <row r="143">
          <cell r="B143" t="str">
            <v>Жильцов Алексей Николаевич</v>
          </cell>
          <cell r="C143" t="e">
            <v>#N/A</v>
          </cell>
          <cell r="D143">
            <v>0</v>
          </cell>
          <cell r="E143" t="str">
            <v>ССВК</v>
          </cell>
        </row>
        <row r="144">
          <cell r="B144" t="str">
            <v>Жмаров Даниил Алексеевич</v>
          </cell>
          <cell r="C144" t="e">
            <v>#N/A</v>
          </cell>
          <cell r="D144" t="str">
            <v>спортивный туризм</v>
          </cell>
          <cell r="E144" t="str">
            <v>б/к</v>
          </cell>
        </row>
        <row r="145">
          <cell r="B145" t="str">
            <v>Жмуро Павел Евгеньевич</v>
          </cell>
          <cell r="C145" t="str">
            <v>Жмуро Павел Евгеньевич</v>
          </cell>
          <cell r="D145" t="str">
            <v>спортивный туризм</v>
          </cell>
          <cell r="E145" t="str">
            <v>СС3К</v>
          </cell>
        </row>
        <row r="146">
          <cell r="B146" t="str">
            <v>Жуковская Валентина Владимировна</v>
          </cell>
          <cell r="C146" t="str">
            <v>Жуковская Валентина Владимировна</v>
          </cell>
          <cell r="D146" t="str">
            <v>спортивный туризм</v>
          </cell>
          <cell r="E146" t="str">
            <v>СС1К</v>
          </cell>
        </row>
        <row r="147">
          <cell r="B147" t="str">
            <v>Жуковская Ольга Васильевна</v>
          </cell>
          <cell r="C147" t="str">
            <v>Жуковская Ольга Васильевна</v>
          </cell>
          <cell r="D147" t="str">
            <v>спортивный туризм</v>
          </cell>
          <cell r="E147" t="str">
            <v>ССВК</v>
          </cell>
        </row>
        <row r="148">
          <cell r="B148" t="str">
            <v>Журавлев Олег Михайлович</v>
          </cell>
          <cell r="C148" t="e">
            <v>#N/A</v>
          </cell>
          <cell r="D148" t="str">
            <v>спортивный туризм</v>
          </cell>
          <cell r="E148" t="str">
            <v>б/к</v>
          </cell>
        </row>
        <row r="149">
          <cell r="B149" t="str">
            <v>Завьялова Татьяна Олеговна</v>
          </cell>
          <cell r="C149" t="e">
            <v>#N/A</v>
          </cell>
          <cell r="D149" t="str">
            <v>спортивный туризм</v>
          </cell>
          <cell r="E149" t="str">
            <v>б/к</v>
          </cell>
        </row>
        <row r="150">
          <cell r="B150" t="str">
            <v>Загашев Михаил Викторович</v>
          </cell>
          <cell r="C150" t="str">
            <v>Загашев Михаил Викторович</v>
          </cell>
          <cell r="D150">
            <v>0</v>
          </cell>
          <cell r="E150" t="str">
            <v>СС3К</v>
          </cell>
        </row>
        <row r="151">
          <cell r="B151" t="str">
            <v>Зайченко Наталья Николаевна</v>
          </cell>
          <cell r="C151" t="e">
            <v>#N/A</v>
          </cell>
          <cell r="D151" t="str">
            <v>спортивный туризм</v>
          </cell>
          <cell r="E151" t="str">
            <v>б/к</v>
          </cell>
        </row>
        <row r="152">
          <cell r="B152" t="str">
            <v>Зарицкий Владимир Анатольевич</v>
          </cell>
          <cell r="C152" t="e">
            <v>#N/A</v>
          </cell>
          <cell r="D152" t="str">
            <v>спортивный туризм</v>
          </cell>
          <cell r="E152" t="str">
            <v>СС1К</v>
          </cell>
        </row>
        <row r="153">
          <cell r="B153" t="str">
            <v>Захаренков Николай Витальевич</v>
          </cell>
          <cell r="C153" t="str">
            <v>Захаренков Николай Витальевич</v>
          </cell>
          <cell r="D153" t="str">
            <v>спортивный туризм</v>
          </cell>
          <cell r="E153" t="str">
            <v>СС1К</v>
          </cell>
        </row>
        <row r="154">
          <cell r="B154" t="str">
            <v>Зинатуллин Эдгар Рудольфович</v>
          </cell>
          <cell r="C154" t="str">
            <v>Зинатуллин Эдгар Рудольфович</v>
          </cell>
          <cell r="D154" t="str">
            <v>спортивный туризм</v>
          </cell>
          <cell r="E154" t="str">
            <v>СС3К</v>
          </cell>
        </row>
        <row r="155">
          <cell r="B155" t="str">
            <v>Зинченко Маргарита Олеговна</v>
          </cell>
          <cell r="C155" t="e">
            <v>#N/A</v>
          </cell>
          <cell r="D155">
            <v>0</v>
          </cell>
          <cell r="E155" t="str">
            <v>СС1К</v>
          </cell>
        </row>
        <row r="156">
          <cell r="B156" t="str">
            <v>Зобова Валерия Александровна</v>
          </cell>
          <cell r="C156" t="str">
            <v>Зобова Валерия Александровна</v>
          </cell>
          <cell r="D156" t="str">
            <v>спортивный туризм</v>
          </cell>
          <cell r="E156" t="str">
            <v>СС3К</v>
          </cell>
        </row>
        <row r="157">
          <cell r="B157" t="str">
            <v>Зубкова Мария Сергеевна</v>
          </cell>
          <cell r="C157" t="e">
            <v>#N/A</v>
          </cell>
          <cell r="D157">
            <v>0</v>
          </cell>
          <cell r="E157" t="str">
            <v>СС1К</v>
          </cell>
        </row>
        <row r="158">
          <cell r="B158" t="str">
            <v>Зуева Инна Владимировна</v>
          </cell>
          <cell r="C158" t="str">
            <v>Зуева Инна Владимировна</v>
          </cell>
          <cell r="D158" t="str">
            <v>спортивный туризм</v>
          </cell>
          <cell r="E158" t="str">
            <v>СС3К</v>
          </cell>
        </row>
        <row r="159">
          <cell r="B159" t="str">
            <v>Зун Павел Сергеевич</v>
          </cell>
          <cell r="C159" t="str">
            <v>Зун Павел Сергеевич</v>
          </cell>
          <cell r="D159" t="str">
            <v>спортивный туризм</v>
          </cell>
          <cell r="E159" t="str">
            <v>СС3К</v>
          </cell>
        </row>
        <row r="160">
          <cell r="B160" t="str">
            <v>Зыблева Екатерина Евгеньевна</v>
          </cell>
          <cell r="C160" t="e">
            <v>#N/A</v>
          </cell>
          <cell r="D160" t="str">
            <v>спортивный туризм</v>
          </cell>
          <cell r="E160" t="str">
            <v>б/к</v>
          </cell>
        </row>
        <row r="161">
          <cell r="B161" t="str">
            <v>Иванов Александр Николаевич</v>
          </cell>
          <cell r="C161" t="str">
            <v>Иванов Александр Николаевич</v>
          </cell>
          <cell r="D161" t="str">
            <v>спортивный туризм</v>
          </cell>
          <cell r="E161" t="str">
            <v>СС2К</v>
          </cell>
        </row>
        <row r="162">
          <cell r="B162" t="str">
            <v>Иванов Михаил Иванович</v>
          </cell>
          <cell r="C162" t="e">
            <v>#N/A</v>
          </cell>
          <cell r="D162" t="str">
            <v>спортивный туризм</v>
          </cell>
          <cell r="E162" t="str">
            <v>СС1К</v>
          </cell>
        </row>
        <row r="163">
          <cell r="B163" t="str">
            <v>Иванова Екатерина Юрьевна</v>
          </cell>
          <cell r="C163" t="str">
            <v>Иванова Екатерина Юрьевна</v>
          </cell>
          <cell r="D163" t="str">
            <v>спортивный туризм</v>
          </cell>
          <cell r="E163" t="str">
            <v>СС3К</v>
          </cell>
        </row>
        <row r="164">
          <cell r="B164" t="str">
            <v>Иванова Ирина Игоревна</v>
          </cell>
          <cell r="C164" t="e">
            <v>#N/A</v>
          </cell>
          <cell r="D164" t="str">
            <v>спортивный туризм</v>
          </cell>
          <cell r="E164" t="str">
            <v>б/к</v>
          </cell>
        </row>
        <row r="165">
          <cell r="B165" t="str">
            <v>Иванова Наталия Сергеевна</v>
          </cell>
          <cell r="C165" t="e">
            <v>#N/A</v>
          </cell>
          <cell r="D165" t="str">
            <v>спортивный туризм</v>
          </cell>
          <cell r="E165" t="str">
            <v>СС3К</v>
          </cell>
        </row>
        <row r="166">
          <cell r="B166" t="str">
            <v>Иванова Ольга Тихоновна</v>
          </cell>
          <cell r="C166" t="e">
            <v>#N/A</v>
          </cell>
          <cell r="D166" t="str">
            <v>спортивный туризм</v>
          </cell>
          <cell r="E166" t="str">
            <v>СС1К</v>
          </cell>
        </row>
        <row r="167">
          <cell r="B167" t="str">
            <v>Иванова Татьяна Владимировна</v>
          </cell>
          <cell r="C167" t="str">
            <v>Иванова Татьяна Владимировна</v>
          </cell>
          <cell r="D167">
            <v>0</v>
          </cell>
          <cell r="E167" t="str">
            <v>СС1К</v>
          </cell>
        </row>
        <row r="168">
          <cell r="B168" t="str">
            <v>Ивачев Константин Юрьевич</v>
          </cell>
          <cell r="C168" t="e">
            <v>#N/A</v>
          </cell>
          <cell r="D168" t="str">
            <v>спортивный туризм</v>
          </cell>
          <cell r="E168" t="str">
            <v>СС3К</v>
          </cell>
        </row>
        <row r="169">
          <cell r="B169" t="str">
            <v>Ивачёва Ольга Викторовна</v>
          </cell>
          <cell r="C169" t="e">
            <v>#N/A</v>
          </cell>
          <cell r="D169" t="str">
            <v>спортивный туризм</v>
          </cell>
          <cell r="E169" t="str">
            <v>СС3К</v>
          </cell>
        </row>
        <row r="170">
          <cell r="B170" t="str">
            <v>Ивентьева Полина Сергеевна</v>
          </cell>
          <cell r="C170" t="e">
            <v>#N/A</v>
          </cell>
          <cell r="D170" t="str">
            <v>спортивный туризм</v>
          </cell>
          <cell r="E170" t="str">
            <v>СС3К</v>
          </cell>
        </row>
        <row r="171">
          <cell r="B171" t="str">
            <v>Игнаткович Алексей Сергеевич</v>
          </cell>
          <cell r="C171" t="str">
            <v>Игнаткович Алексей Сергеевич</v>
          </cell>
          <cell r="D171" t="str">
            <v>спортивный туризм</v>
          </cell>
          <cell r="E171" t="str">
            <v>СС1К</v>
          </cell>
        </row>
        <row r="172">
          <cell r="B172" t="str">
            <v>Игнатьев Владимир Викторович</v>
          </cell>
          <cell r="C172" t="e">
            <v>#N/A</v>
          </cell>
          <cell r="D172" t="str">
            <v>спортивный туризм</v>
          </cell>
          <cell r="E172" t="str">
            <v>СС3К</v>
          </cell>
        </row>
        <row r="173">
          <cell r="B173" t="str">
            <v>Иевлев Сергей Владимирович</v>
          </cell>
          <cell r="C173" t="str">
            <v>Иевлев Сергей Владимирович</v>
          </cell>
          <cell r="D173">
            <v>0</v>
          </cell>
          <cell r="E173" t="str">
            <v>СС3К</v>
          </cell>
        </row>
        <row r="174">
          <cell r="B174" t="str">
            <v>Иевлева Галина Васильевна</v>
          </cell>
          <cell r="C174" t="str">
            <v>Иевлева Галина Васильевна</v>
          </cell>
          <cell r="D174">
            <v>0</v>
          </cell>
          <cell r="E174" t="str">
            <v>СС3К</v>
          </cell>
        </row>
        <row r="175">
          <cell r="B175" t="str">
            <v>Илларионов Евгений Вячеславович</v>
          </cell>
          <cell r="C175" t="e">
            <v>#N/A</v>
          </cell>
          <cell r="D175" t="str">
            <v>спортивный туризм</v>
          </cell>
          <cell r="E175" t="str">
            <v>б/к</v>
          </cell>
        </row>
        <row r="176">
          <cell r="B176" t="str">
            <v>Илюхин Сергей Сергеевич</v>
          </cell>
          <cell r="C176" t="str">
            <v>Илюхин Сергей Сергеевич</v>
          </cell>
          <cell r="D176">
            <v>0</v>
          </cell>
          <cell r="E176" t="str">
            <v>СС3К</v>
          </cell>
        </row>
        <row r="177">
          <cell r="B177" t="str">
            <v>Ионов Александр Леонидович</v>
          </cell>
          <cell r="C177" t="e">
            <v>#N/A</v>
          </cell>
          <cell r="D177" t="str">
            <v>спортивный туризм</v>
          </cell>
          <cell r="E177" t="str">
            <v>СС1К</v>
          </cell>
        </row>
        <row r="178">
          <cell r="B178" t="str">
            <v>Ионочкин Алексей Александрович</v>
          </cell>
          <cell r="C178" t="str">
            <v>Ионочкин Алексей Александрович</v>
          </cell>
          <cell r="D178">
            <v>0</v>
          </cell>
          <cell r="E178" t="str">
            <v>СС3К</v>
          </cell>
        </row>
        <row r="179">
          <cell r="B179" t="str">
            <v>Ионочкина Ирина Владимировна</v>
          </cell>
          <cell r="C179" t="str">
            <v>Ионочкина Ирина Владимировна</v>
          </cell>
          <cell r="D179">
            <v>0</v>
          </cell>
          <cell r="E179" t="str">
            <v>СС3К</v>
          </cell>
        </row>
        <row r="180">
          <cell r="B180" t="str">
            <v>Исаева Надежда Алексеевна</v>
          </cell>
          <cell r="C180" t="e">
            <v>#N/A</v>
          </cell>
          <cell r="D180" t="str">
            <v>спортивный туризм</v>
          </cell>
          <cell r="E180" t="str">
            <v>б/к</v>
          </cell>
        </row>
        <row r="181">
          <cell r="B181" t="str">
            <v>Исмагилова Алина Рустемовна</v>
          </cell>
          <cell r="C181" t="str">
            <v>Исмагилова Алина Рустемовна</v>
          </cell>
          <cell r="D181" t="str">
            <v>спортивный туризм</v>
          </cell>
          <cell r="E181" t="str">
            <v>СС3К</v>
          </cell>
        </row>
        <row r="182">
          <cell r="B182" t="str">
            <v>Казакова Ольга Вадимовна</v>
          </cell>
          <cell r="C182" t="str">
            <v>Казакова Ольга Вадимовна</v>
          </cell>
          <cell r="D182">
            <v>0</v>
          </cell>
          <cell r="E182" t="str">
            <v>СС3К</v>
          </cell>
        </row>
        <row r="183">
          <cell r="B183" t="str">
            <v>Каклюгина Надежда Сергеевна</v>
          </cell>
          <cell r="C183" t="e">
            <v>#N/A</v>
          </cell>
          <cell r="D183">
            <v>0</v>
          </cell>
          <cell r="E183" t="str">
            <v>СС2К</v>
          </cell>
        </row>
        <row r="184">
          <cell r="B184" t="str">
            <v>Калаев Юрий Владимирович</v>
          </cell>
          <cell r="C184" t="e">
            <v>#N/A</v>
          </cell>
          <cell r="D184">
            <v>0</v>
          </cell>
          <cell r="E184" t="str">
            <v>ССВК</v>
          </cell>
        </row>
        <row r="185">
          <cell r="B185" t="str">
            <v>Калашникова Анастасия Алексеевна</v>
          </cell>
          <cell r="C185" t="e">
            <v>#N/A</v>
          </cell>
          <cell r="D185" t="str">
            <v>спортивный туризм</v>
          </cell>
          <cell r="E185" t="str">
            <v>б/к</v>
          </cell>
        </row>
        <row r="186">
          <cell r="B186" t="str">
            <v>Калинин Денис Викторович</v>
          </cell>
          <cell r="C186" t="e">
            <v>#N/A</v>
          </cell>
          <cell r="D186" t="str">
            <v>спортивный туризм</v>
          </cell>
          <cell r="E186" t="str">
            <v>СС3К</v>
          </cell>
        </row>
        <row r="187">
          <cell r="B187" t="str">
            <v>Каракулов Александр Михайлович</v>
          </cell>
          <cell r="C187" t="e">
            <v>#N/A</v>
          </cell>
          <cell r="D187">
            <v>0</v>
          </cell>
          <cell r="E187" t="str">
            <v>СС2К</v>
          </cell>
        </row>
        <row r="188">
          <cell r="B188" t="str">
            <v>Карлин Сергей Михайлович</v>
          </cell>
          <cell r="C188" t="str">
            <v>Карлин Сергей Михайлович</v>
          </cell>
          <cell r="D188" t="str">
            <v>спортивный туризм</v>
          </cell>
          <cell r="E188" t="str">
            <v>СС3К</v>
          </cell>
        </row>
        <row r="189">
          <cell r="B189" t="str">
            <v>Карпов Дмитрий Валерьевич</v>
          </cell>
          <cell r="C189" t="str">
            <v>Карпов Дмитрий Валерьевич</v>
          </cell>
          <cell r="D189">
            <v>0</v>
          </cell>
          <cell r="E189" t="str">
            <v>СС3К</v>
          </cell>
        </row>
        <row r="190">
          <cell r="B190" t="str">
            <v>Карпова Наталия Владимировна</v>
          </cell>
          <cell r="C190" t="str">
            <v>Карпова Наталия Владимировна</v>
          </cell>
          <cell r="D190" t="str">
            <v>спортивный туризм</v>
          </cell>
          <cell r="E190" t="str">
            <v>СС2К</v>
          </cell>
        </row>
        <row r="191">
          <cell r="B191" t="str">
            <v>Картунова Дарья Сергеевна</v>
          </cell>
          <cell r="C191" t="str">
            <v>Картунова Дарья Сергеевна</v>
          </cell>
          <cell r="D191" t="str">
            <v>спортивный туризм</v>
          </cell>
          <cell r="E191" t="str">
            <v>СС3К</v>
          </cell>
        </row>
        <row r="192">
          <cell r="B192" t="str">
            <v>Кашин Юрий Витальевич</v>
          </cell>
          <cell r="C192" t="str">
            <v>Кашин Юрий Витальевич</v>
          </cell>
          <cell r="D192" t="str">
            <v>спортивный туризм</v>
          </cell>
          <cell r="E192" t="str">
            <v>СС3К</v>
          </cell>
        </row>
        <row r="193">
          <cell r="B193" t="str">
            <v>Кеденко Андрей Николаевич</v>
          </cell>
          <cell r="C193" t="e">
            <v>#N/A</v>
          </cell>
          <cell r="D193" t="str">
            <v>спортивный туризм</v>
          </cell>
          <cell r="E193" t="str">
            <v>б/к</v>
          </cell>
        </row>
        <row r="194">
          <cell r="B194" t="str">
            <v>Кизиляев Дмитрий Викторович</v>
          </cell>
          <cell r="C194" t="str">
            <v>Кизиляев Дмитрий Викторович</v>
          </cell>
          <cell r="D194">
            <v>0</v>
          </cell>
          <cell r="E194" t="str">
            <v>СС3К</v>
          </cell>
        </row>
        <row r="195">
          <cell r="B195" t="str">
            <v>Кизиляева Екатерина Юрьевна</v>
          </cell>
          <cell r="C195" t="str">
            <v>Кизиляева Екатерина Юрьевна</v>
          </cell>
          <cell r="D195">
            <v>0</v>
          </cell>
          <cell r="E195" t="str">
            <v>СС3К</v>
          </cell>
        </row>
        <row r="196">
          <cell r="B196" t="str">
            <v>Киреев Роман Юрьевич</v>
          </cell>
          <cell r="C196" t="str">
            <v>Киреев Роман Юрьевич</v>
          </cell>
          <cell r="D196" t="str">
            <v>спортивный туризм</v>
          </cell>
          <cell r="E196" t="str">
            <v>СС2К</v>
          </cell>
        </row>
        <row r="197">
          <cell r="B197" t="str">
            <v>Киселева Анастасия Васильевна</v>
          </cell>
          <cell r="C197" t="e">
            <v>#N/A</v>
          </cell>
          <cell r="D197" t="str">
            <v>спортивный туризм</v>
          </cell>
          <cell r="E197" t="str">
            <v>СС3К</v>
          </cell>
        </row>
        <row r="198">
          <cell r="B198" t="str">
            <v>Клишина Анастасия Владимировна</v>
          </cell>
          <cell r="C198" t="e">
            <v>#N/A</v>
          </cell>
          <cell r="D198">
            <v>0</v>
          </cell>
          <cell r="E198" t="str">
            <v>СС2К</v>
          </cell>
        </row>
        <row r="199">
          <cell r="B199" t="str">
            <v>Клюкин Александр Викторович</v>
          </cell>
          <cell r="C199" t="e">
            <v>#N/A</v>
          </cell>
          <cell r="D199" t="str">
            <v>спортивный туризм</v>
          </cell>
          <cell r="E199" t="str">
            <v>СС3К</v>
          </cell>
        </row>
        <row r="200">
          <cell r="B200" t="str">
            <v>Ковалёв Павел Владимирович</v>
          </cell>
          <cell r="C200" t="e">
            <v>#N/A</v>
          </cell>
          <cell r="D200" t="str">
            <v>спортивный туризм</v>
          </cell>
          <cell r="E200" t="str">
            <v>б/к</v>
          </cell>
        </row>
        <row r="201">
          <cell r="B201" t="str">
            <v>Ковзель Виктор Егорович</v>
          </cell>
          <cell r="C201" t="str">
            <v>Ковзель Виктор Егорович</v>
          </cell>
          <cell r="D201" t="str">
            <v>спортивный туризм</v>
          </cell>
          <cell r="E201" t="str">
            <v>СС2К</v>
          </cell>
        </row>
        <row r="202">
          <cell r="B202" t="str">
            <v>Ковзель Елена Генриховна</v>
          </cell>
          <cell r="C202" t="str">
            <v>Ковзель Елена Генриховна</v>
          </cell>
          <cell r="D202" t="str">
            <v>спортивный туризм</v>
          </cell>
          <cell r="E202" t="str">
            <v>СС1К</v>
          </cell>
        </row>
        <row r="203">
          <cell r="B203" t="str">
            <v>Кожевников Артем Викторович</v>
          </cell>
          <cell r="C203" t="e">
            <v>#N/A</v>
          </cell>
          <cell r="D203" t="str">
            <v>спортивный туризм</v>
          </cell>
          <cell r="E203" t="str">
            <v>б/к</v>
          </cell>
        </row>
        <row r="204">
          <cell r="B204" t="str">
            <v>Колобкова Алёна Викторовна</v>
          </cell>
          <cell r="C204" t="str">
            <v>Колобкова Алёна Викторовна</v>
          </cell>
          <cell r="D204" t="str">
            <v>спортивный туризм</v>
          </cell>
          <cell r="E204" t="str">
            <v>СС2К</v>
          </cell>
        </row>
        <row r="205">
          <cell r="B205" t="str">
            <v>Колоскова Юлия Александровна</v>
          </cell>
          <cell r="C205" t="e">
            <v>#N/A</v>
          </cell>
          <cell r="D205" t="str">
            <v>спортивный туризм</v>
          </cell>
          <cell r="E205" t="str">
            <v>б/к</v>
          </cell>
        </row>
        <row r="206">
          <cell r="B206" t="str">
            <v>Колтунов Игорь Сергеевич</v>
          </cell>
          <cell r="C206" t="str">
            <v>Колтунов Игорь Сергеевич</v>
          </cell>
          <cell r="D206" t="str">
            <v>спортивный туризм</v>
          </cell>
          <cell r="E206" t="str">
            <v>СС3К</v>
          </cell>
        </row>
        <row r="207">
          <cell r="B207" t="str">
            <v>Комарова Инна Николаевна</v>
          </cell>
          <cell r="C207" t="str">
            <v>Комарова Инна Николаевна</v>
          </cell>
          <cell r="D207" t="str">
            <v>спортивный туризм</v>
          </cell>
          <cell r="E207" t="str">
            <v>СС1К</v>
          </cell>
        </row>
        <row r="208">
          <cell r="B208" t="str">
            <v>Корепин Иван Николаевич</v>
          </cell>
          <cell r="C208" t="str">
            <v>Корепин Иван Николаевич</v>
          </cell>
          <cell r="D208" t="str">
            <v>спортивный туризм</v>
          </cell>
          <cell r="E208" t="str">
            <v>СС2К</v>
          </cell>
        </row>
        <row r="209">
          <cell r="B209" t="str">
            <v>Корепина Наталия Сергеевна</v>
          </cell>
          <cell r="C209" t="str">
            <v>Корепина Наталия Сергеевна</v>
          </cell>
          <cell r="D209" t="str">
            <v>спортивный туризм</v>
          </cell>
          <cell r="E209" t="str">
            <v>СС2К</v>
          </cell>
        </row>
        <row r="210">
          <cell r="B210" t="str">
            <v>Корнев Илья Валентинович</v>
          </cell>
          <cell r="C210" t="str">
            <v>Корнев Илья Валентинович</v>
          </cell>
          <cell r="D210">
            <v>0</v>
          </cell>
          <cell r="E210" t="str">
            <v>СС3К</v>
          </cell>
        </row>
        <row r="211">
          <cell r="B211" t="str">
            <v>Корнева Мария Ильинична</v>
          </cell>
          <cell r="C211" t="str">
            <v>Корнева Мария Ильинична</v>
          </cell>
          <cell r="D211">
            <v>0</v>
          </cell>
          <cell r="E211" t="str">
            <v>СС3К</v>
          </cell>
        </row>
        <row r="212">
          <cell r="B212" t="str">
            <v>Королев Дмитрий Дмитриевич</v>
          </cell>
          <cell r="C212" t="str">
            <v>Королев Дмитрий Дмитриевич</v>
          </cell>
          <cell r="D212">
            <v>0</v>
          </cell>
          <cell r="E212" t="str">
            <v>ЮС</v>
          </cell>
        </row>
        <row r="213">
          <cell r="B213" t="str">
            <v>Королев Илья Ростиславович</v>
          </cell>
          <cell r="C213" t="str">
            <v>Королев Илья Ростиславович</v>
          </cell>
          <cell r="D213" t="str">
            <v>спортивный туризм</v>
          </cell>
          <cell r="E213" t="str">
            <v>СС2К</v>
          </cell>
        </row>
        <row r="214">
          <cell r="B214" t="str">
            <v>Королева Алина Андреевна</v>
          </cell>
          <cell r="C214" t="str">
            <v>Королева Алина Андреевна</v>
          </cell>
          <cell r="D214" t="str">
            <v>спортивный туризм</v>
          </cell>
          <cell r="E214" t="str">
            <v>СС3К</v>
          </cell>
        </row>
        <row r="215">
          <cell r="B215" t="str">
            <v>Королева Анастасия Ильинична</v>
          </cell>
          <cell r="C215" t="str">
            <v>Королева Анастасия Ильинична</v>
          </cell>
          <cell r="D215" t="str">
            <v>спортивный туризм</v>
          </cell>
          <cell r="E215" t="str">
            <v>СС3К</v>
          </cell>
        </row>
        <row r="216">
          <cell r="B216" t="str">
            <v>Королева Анна Ростиславовна</v>
          </cell>
          <cell r="C216" t="str">
            <v>Королева Анна Ростиславовна</v>
          </cell>
          <cell r="D216">
            <v>0</v>
          </cell>
          <cell r="E216" t="str">
            <v>СС3К</v>
          </cell>
        </row>
        <row r="217">
          <cell r="B217" t="str">
            <v>Короленко Сергей Юрьевич</v>
          </cell>
          <cell r="C217" t="str">
            <v>Короленко Сергей Юрьевич</v>
          </cell>
          <cell r="D217">
            <v>0</v>
          </cell>
          <cell r="E217" t="str">
            <v>СС3К</v>
          </cell>
        </row>
        <row r="218">
          <cell r="B218" t="str">
            <v>Коротаев Григорий Михайлович</v>
          </cell>
          <cell r="C218" t="e">
            <v>#N/A</v>
          </cell>
          <cell r="D218">
            <v>0</v>
          </cell>
          <cell r="E218" t="str">
            <v>СС2К</v>
          </cell>
        </row>
        <row r="219">
          <cell r="B219" t="str">
            <v>Коряко Татьяна Сергеевна</v>
          </cell>
          <cell r="C219" t="e">
            <v>#N/A</v>
          </cell>
          <cell r="D219" t="str">
            <v>спортивный туризм</v>
          </cell>
          <cell r="E219" t="str">
            <v>б/к</v>
          </cell>
        </row>
        <row r="220">
          <cell r="B220" t="str">
            <v>Косова Светлана Николаевна</v>
          </cell>
          <cell r="C220" t="e">
            <v>#N/A</v>
          </cell>
          <cell r="D220" t="str">
            <v>спортивный туризм</v>
          </cell>
          <cell r="E220" t="str">
            <v>б/к</v>
          </cell>
        </row>
        <row r="221">
          <cell r="B221" t="str">
            <v>Костенко Никита Николаевич</v>
          </cell>
          <cell r="C221" t="str">
            <v>Костенко Никита Николаевич</v>
          </cell>
          <cell r="D221" t="str">
            <v>спортивный туризм</v>
          </cell>
          <cell r="E221" t="str">
            <v>СС2К</v>
          </cell>
        </row>
        <row r="222">
          <cell r="B222" t="str">
            <v>Котлов Сергей Николаевич</v>
          </cell>
          <cell r="C222" t="e">
            <v>#N/A</v>
          </cell>
          <cell r="D222" t="str">
            <v>спортивный туризм</v>
          </cell>
          <cell r="E222" t="str">
            <v>СС1К</v>
          </cell>
        </row>
        <row r="223">
          <cell r="B223" t="str">
            <v>Кочеткова Дина Игоревна</v>
          </cell>
          <cell r="C223" t="e">
            <v>#N/A</v>
          </cell>
          <cell r="D223" t="str">
            <v>спортивный туризм</v>
          </cell>
          <cell r="E223" t="str">
            <v>СС3К</v>
          </cell>
        </row>
        <row r="224">
          <cell r="B224" t="str">
            <v>Кошаровская Евгения Ивановна</v>
          </cell>
          <cell r="C224" t="str">
            <v>Кошаровская Евгения Ивановна</v>
          </cell>
          <cell r="D224" t="str">
            <v>спортивный туризм</v>
          </cell>
          <cell r="E224" t="str">
            <v>СС2К</v>
          </cell>
        </row>
        <row r="225">
          <cell r="B225" t="str">
            <v>Кравченко Виталий Александрович</v>
          </cell>
          <cell r="C225" t="e">
            <v>#N/A</v>
          </cell>
          <cell r="D225">
            <v>0</v>
          </cell>
          <cell r="E225" t="str">
            <v>СС2К</v>
          </cell>
        </row>
        <row r="226">
          <cell r="B226" t="str">
            <v>Кравченко Вячеслав Александрович</v>
          </cell>
          <cell r="C226" t="e">
            <v>#N/A</v>
          </cell>
          <cell r="D226">
            <v>0</v>
          </cell>
          <cell r="E226" t="str">
            <v>СС2К</v>
          </cell>
        </row>
        <row r="227">
          <cell r="B227" t="str">
            <v>Кравченко Павел Алексеевич</v>
          </cell>
          <cell r="C227" t="e">
            <v>#N/A</v>
          </cell>
          <cell r="D227">
            <v>0</v>
          </cell>
          <cell r="E227" t="str">
            <v>СС3К</v>
          </cell>
        </row>
        <row r="228">
          <cell r="B228" t="str">
            <v>Краморенко Виктория Максимовна</v>
          </cell>
          <cell r="C228" t="e">
            <v>#N/A</v>
          </cell>
          <cell r="D228" t="str">
            <v>спортивный туризм</v>
          </cell>
          <cell r="E228" t="str">
            <v>б/к</v>
          </cell>
        </row>
        <row r="229">
          <cell r="B229" t="str">
            <v>Архипова Алена Сергеевна</v>
          </cell>
          <cell r="C229" t="str">
            <v>Архипова Алена Сергеевна</v>
          </cell>
          <cell r="D229" t="str">
            <v>спортивный туризм</v>
          </cell>
          <cell r="E229" t="str">
            <v>СС3К</v>
          </cell>
        </row>
        <row r="230">
          <cell r="B230" t="str">
            <v>Кривоносова Кристина Владимировна</v>
          </cell>
          <cell r="C230" t="str">
            <v>Кривоносова Кристина Владимировна</v>
          </cell>
          <cell r="D230">
            <v>0</v>
          </cell>
          <cell r="E230" t="str">
            <v>СС3К</v>
          </cell>
        </row>
        <row r="231">
          <cell r="B231" t="str">
            <v>Крикун Александр Артемович</v>
          </cell>
          <cell r="C231" t="str">
            <v>Крикун Александр Артемович</v>
          </cell>
          <cell r="D231">
            <v>0</v>
          </cell>
          <cell r="E231" t="str">
            <v>СС3К</v>
          </cell>
        </row>
        <row r="232">
          <cell r="B232" t="str">
            <v>Крупный Егор Владимирович</v>
          </cell>
          <cell r="C232" t="str">
            <v>Крупный Егор Владимирович</v>
          </cell>
          <cell r="D232">
            <v>0</v>
          </cell>
          <cell r="E232" t="str">
            <v>СС3К</v>
          </cell>
        </row>
        <row r="233">
          <cell r="B233" t="str">
            <v>Кудряшов Владимир Федорович</v>
          </cell>
          <cell r="C233" t="str">
            <v>Кудряшов Владимир Федорович</v>
          </cell>
          <cell r="D233">
            <v>0</v>
          </cell>
          <cell r="E233" t="str">
            <v>СС1К</v>
          </cell>
        </row>
        <row r="234">
          <cell r="B234" t="str">
            <v>Кузнецов Алексей Владимирович</v>
          </cell>
          <cell r="C234" t="str">
            <v>Кузнецов Алексей Владимирович</v>
          </cell>
          <cell r="D234">
            <v>0</v>
          </cell>
          <cell r="E234" t="str">
            <v>СС3К</v>
          </cell>
        </row>
        <row r="235">
          <cell r="B235" t="str">
            <v>Кузнецов Сергей Андреевич</v>
          </cell>
          <cell r="C235" t="str">
            <v>Кузнецов Сергей Андреевич</v>
          </cell>
          <cell r="D235">
            <v>0</v>
          </cell>
          <cell r="E235" t="str">
            <v>СС3К</v>
          </cell>
        </row>
        <row r="236">
          <cell r="B236" t="str">
            <v>Кузнецова Юлия Михайловна</v>
          </cell>
          <cell r="C236" t="str">
            <v>Кузнецова Юлия Михайловна</v>
          </cell>
          <cell r="D236" t="str">
            <v>спортивный туризм</v>
          </cell>
          <cell r="E236" t="str">
            <v>СС2К</v>
          </cell>
        </row>
        <row r="237">
          <cell r="B237" t="str">
            <v>Кузьменко Евгений Владимирович</v>
          </cell>
          <cell r="C237" t="str">
            <v>Кузьменко Евгений Владимирович</v>
          </cell>
          <cell r="D237" t="str">
            <v>спортивный туризм</v>
          </cell>
          <cell r="E237" t="str">
            <v>СС3К</v>
          </cell>
        </row>
        <row r="238">
          <cell r="B238" t="str">
            <v>Кузьмичев Андрей Юрьевич</v>
          </cell>
          <cell r="C238" t="e">
            <v>#N/A</v>
          </cell>
          <cell r="D238" t="str">
            <v>спортивный туризм</v>
          </cell>
          <cell r="E238" t="str">
            <v>СС1К</v>
          </cell>
        </row>
        <row r="239">
          <cell r="B239" t="str">
            <v>Кузьмичева Анна Геннадьевна</v>
          </cell>
          <cell r="C239" t="e">
            <v>#N/A</v>
          </cell>
          <cell r="D239" t="str">
            <v>спортивный туризм</v>
          </cell>
          <cell r="E239" t="str">
            <v>СС2К</v>
          </cell>
        </row>
        <row r="240">
          <cell r="B240" t="str">
            <v>Кулемин Дмитрий Валентинович</v>
          </cell>
          <cell r="C240" t="str">
            <v>Кулемин Дмитрий Валентинович</v>
          </cell>
          <cell r="D240" t="str">
            <v>спортивный туризм</v>
          </cell>
          <cell r="E240" t="str">
            <v>СС2К</v>
          </cell>
        </row>
        <row r="241">
          <cell r="B241" t="str">
            <v>Кулемина Евгения Сергеевна</v>
          </cell>
          <cell r="C241" t="str">
            <v>Кулемина Евгения Сергеевна</v>
          </cell>
          <cell r="D241" t="str">
            <v>спортивный туризм</v>
          </cell>
          <cell r="E241" t="str">
            <v>СС3К</v>
          </cell>
        </row>
        <row r="242">
          <cell r="B242" t="str">
            <v>Кулик Сергей Николаевич</v>
          </cell>
          <cell r="C242" t="e">
            <v>#N/A</v>
          </cell>
          <cell r="D242" t="str">
            <v>спортивный туризм</v>
          </cell>
          <cell r="E242" t="str">
            <v>б/к</v>
          </cell>
        </row>
        <row r="243">
          <cell r="B243" t="str">
            <v>Куликов Сергей Юрьевич</v>
          </cell>
          <cell r="C243" t="e">
            <v>#N/A</v>
          </cell>
          <cell r="D243" t="str">
            <v>спортивный туризм</v>
          </cell>
          <cell r="E243" t="str">
            <v>СС3К</v>
          </cell>
        </row>
        <row r="244">
          <cell r="B244" t="str">
            <v>Курбатов Макар Николаевич</v>
          </cell>
          <cell r="C244" t="str">
            <v>Курбатов Макар Николаевич</v>
          </cell>
          <cell r="D244" t="str">
            <v>спортивный туризм</v>
          </cell>
          <cell r="E244" t="str">
            <v>СС3К</v>
          </cell>
        </row>
        <row r="245">
          <cell r="B245" t="str">
            <v>Кустов Алексей Валерьевич</v>
          </cell>
          <cell r="C245" t="str">
            <v>Кустов Алексей Валерьевич</v>
          </cell>
          <cell r="D245" t="str">
            <v>спортивный туризм</v>
          </cell>
          <cell r="E245" t="str">
            <v>СС3К</v>
          </cell>
        </row>
        <row r="246">
          <cell r="B246" t="str">
            <v>Кухаренко Руслан Юрьевич</v>
          </cell>
          <cell r="C246" t="e">
            <v>#N/A</v>
          </cell>
          <cell r="D246" t="str">
            <v>спортивный туризм</v>
          </cell>
          <cell r="E246" t="str">
            <v>б/к</v>
          </cell>
        </row>
        <row r="247">
          <cell r="B247" t="str">
            <v>Кучеровский Глеб Алексеевич</v>
          </cell>
          <cell r="C247" t="e">
            <v>#N/A</v>
          </cell>
          <cell r="D247" t="str">
            <v>спортивный туризм</v>
          </cell>
          <cell r="E247" t="str">
            <v>СС3К</v>
          </cell>
        </row>
        <row r="248">
          <cell r="B248" t="str">
            <v>Кучугурный Егор Александрович</v>
          </cell>
          <cell r="C248" t="e">
            <v>#N/A</v>
          </cell>
          <cell r="D248" t="str">
            <v>спортивный туризм</v>
          </cell>
          <cell r="E248" t="str">
            <v>ЮС</v>
          </cell>
        </row>
        <row r="249">
          <cell r="B249" t="str">
            <v>Кушнер Владимир Анатольевич</v>
          </cell>
          <cell r="C249" t="str">
            <v>Кушнер Владимир Анатольевич</v>
          </cell>
          <cell r="D249" t="str">
            <v>спортивный туризм</v>
          </cell>
          <cell r="E249" t="str">
            <v>СС1К</v>
          </cell>
        </row>
        <row r="250">
          <cell r="B250" t="str">
            <v>Кушнер Светлана Владимировна</v>
          </cell>
          <cell r="C250" t="e">
            <v>#N/A</v>
          </cell>
          <cell r="D250">
            <v>0</v>
          </cell>
          <cell r="E250" t="str">
            <v>СС3К</v>
          </cell>
        </row>
        <row r="251">
          <cell r="B251" t="str">
            <v>Лаврентьев Алексей Андреевич</v>
          </cell>
          <cell r="C251" t="e">
            <v>#N/A</v>
          </cell>
          <cell r="D251" t="str">
            <v>спортивный туризм</v>
          </cell>
          <cell r="E251" t="str">
            <v>СС3К</v>
          </cell>
        </row>
        <row r="252">
          <cell r="B252" t="str">
            <v>Лазарев Владимир Федорович</v>
          </cell>
          <cell r="C252" t="str">
            <v>Лазарев Владимир Федорович</v>
          </cell>
          <cell r="D252">
            <v>0</v>
          </cell>
          <cell r="E252" t="str">
            <v>СС3К</v>
          </cell>
        </row>
        <row r="253">
          <cell r="B253" t="str">
            <v>Лантрат Ирина Ивановна</v>
          </cell>
          <cell r="C253" t="str">
            <v>Лантрат Ирина Ивановна</v>
          </cell>
          <cell r="D253">
            <v>0</v>
          </cell>
          <cell r="E253" t="str">
            <v>СС1К</v>
          </cell>
        </row>
        <row r="254">
          <cell r="B254" t="str">
            <v>Лапшина Елизавета Викторовна</v>
          </cell>
          <cell r="C254" t="str">
            <v>Лапшина Елизавета Викторовна</v>
          </cell>
          <cell r="D254" t="str">
            <v>спортивный туризм</v>
          </cell>
          <cell r="E254" t="str">
            <v>СС3К</v>
          </cell>
        </row>
        <row r="255">
          <cell r="B255" t="str">
            <v>Ларионова Наталья Викторовна</v>
          </cell>
          <cell r="C255" t="e">
            <v>#N/A</v>
          </cell>
          <cell r="D255">
            <v>0</v>
          </cell>
          <cell r="E255" t="str">
            <v>ССВК</v>
          </cell>
        </row>
        <row r="256">
          <cell r="B256" t="str">
            <v>Легкобыт Николай Владимирович</v>
          </cell>
          <cell r="C256" t="str">
            <v>Легкобыт Николай Владимирович</v>
          </cell>
          <cell r="D256" t="str">
            <v>спортивный туризм</v>
          </cell>
          <cell r="E256" t="str">
            <v>СС1К</v>
          </cell>
        </row>
        <row r="257">
          <cell r="B257" t="str">
            <v>Леонов Егор Александрович</v>
          </cell>
          <cell r="C257" t="str">
            <v>Леонов Егор Александрович</v>
          </cell>
          <cell r="D257" t="str">
            <v>спортивный туризм</v>
          </cell>
          <cell r="E257" t="str">
            <v>СС3К</v>
          </cell>
        </row>
        <row r="258">
          <cell r="B258" t="str">
            <v>Леонов Максим Александрович</v>
          </cell>
          <cell r="C258" t="str">
            <v>Леонов Максим Александрович</v>
          </cell>
          <cell r="D258">
            <v>0</v>
          </cell>
          <cell r="E258" t="str">
            <v>ЮС</v>
          </cell>
        </row>
        <row r="259">
          <cell r="B259" t="str">
            <v>Леплёва Ольга Васильевна</v>
          </cell>
          <cell r="C259" t="e">
            <v>#N/A</v>
          </cell>
          <cell r="D259">
            <v>0</v>
          </cell>
          <cell r="E259" t="str">
            <v>СС2К</v>
          </cell>
        </row>
        <row r="260">
          <cell r="B260" t="str">
            <v>Лиманский Александр Николаевич</v>
          </cell>
          <cell r="C260" t="str">
            <v>Лиманский Александр Николаевич</v>
          </cell>
          <cell r="D260">
            <v>0</v>
          </cell>
          <cell r="E260" t="str">
            <v>СС3К</v>
          </cell>
        </row>
        <row r="261">
          <cell r="B261" t="str">
            <v>Линкеев Кирилл Александрович</v>
          </cell>
          <cell r="C261" t="e">
            <v>#N/A</v>
          </cell>
          <cell r="D261">
            <v>0</v>
          </cell>
          <cell r="E261" t="str">
            <v>ССВК</v>
          </cell>
        </row>
        <row r="262">
          <cell r="B262" t="str">
            <v>Липатова Дарья Андреевна</v>
          </cell>
          <cell r="C262" t="e">
            <v>#N/A</v>
          </cell>
          <cell r="D262" t="str">
            <v>спортивный туризм</v>
          </cell>
          <cell r="E262" t="str">
            <v>б/к</v>
          </cell>
        </row>
        <row r="263">
          <cell r="B263" t="str">
            <v>Липинская Олеся Александровна</v>
          </cell>
          <cell r="C263" t="str">
            <v>Липинская Олеся Александровна</v>
          </cell>
          <cell r="D263" t="str">
            <v>спортивный туризм</v>
          </cell>
          <cell r="E263" t="str">
            <v>СС3К</v>
          </cell>
        </row>
        <row r="264">
          <cell r="B264" t="str">
            <v>Лисова Татьяна Павловна</v>
          </cell>
          <cell r="C264" t="str">
            <v>Лисова Татьяна Павловна</v>
          </cell>
          <cell r="D264">
            <v>0</v>
          </cell>
          <cell r="E264" t="str">
            <v>СС3К</v>
          </cell>
        </row>
        <row r="265">
          <cell r="B265" t="str">
            <v>Лисовская Елена Витальевна</v>
          </cell>
          <cell r="C265" t="str">
            <v>Лисовская Елена Витальевна</v>
          </cell>
          <cell r="D265" t="str">
            <v>спортивный туризм</v>
          </cell>
          <cell r="E265" t="str">
            <v>СС3К</v>
          </cell>
        </row>
        <row r="266">
          <cell r="B266" t="str">
            <v>Литау Валерия Денисовна</v>
          </cell>
          <cell r="C266" t="str">
            <v>Литау Валерия Денисовна</v>
          </cell>
          <cell r="D266">
            <v>0</v>
          </cell>
          <cell r="E266" t="str">
            <v>ЮС</v>
          </cell>
        </row>
        <row r="267">
          <cell r="B267" t="str">
            <v>Литвинцева Анна Викторовна</v>
          </cell>
          <cell r="C267" t="str">
            <v>Литвинцева Анна Викторовна</v>
          </cell>
          <cell r="D267">
            <v>0</v>
          </cell>
          <cell r="E267" t="str">
            <v>СС3К</v>
          </cell>
        </row>
        <row r="268">
          <cell r="B268" t="str">
            <v>Логинов Алексей Александрович</v>
          </cell>
          <cell r="C268" t="str">
            <v>Логинов Алексей Александрович</v>
          </cell>
          <cell r="D268" t="str">
            <v>спортивный туризм</v>
          </cell>
          <cell r="E268" t="str">
            <v>СС1К</v>
          </cell>
        </row>
        <row r="269">
          <cell r="B269" t="str">
            <v>Логинова Евгения Александровна</v>
          </cell>
          <cell r="C269" t="e">
            <v>#N/A</v>
          </cell>
          <cell r="D269">
            <v>0</v>
          </cell>
          <cell r="E269" t="str">
            <v>СС2К</v>
          </cell>
        </row>
        <row r="270">
          <cell r="B270" t="str">
            <v>Лотонин Алексей Вадимович</v>
          </cell>
          <cell r="C270" t="e">
            <v>#N/A</v>
          </cell>
          <cell r="D270" t="str">
            <v>спортивный туризм</v>
          </cell>
          <cell r="E270" t="str">
            <v>б/к</v>
          </cell>
        </row>
        <row r="271">
          <cell r="B271" t="str">
            <v>Любимов Михаил Константинович</v>
          </cell>
          <cell r="C271" t="str">
            <v>Любимов Михаил Константинович</v>
          </cell>
          <cell r="D271">
            <v>0</v>
          </cell>
          <cell r="E271" t="str">
            <v>СС3К</v>
          </cell>
        </row>
        <row r="272">
          <cell r="B272" t="str">
            <v>Майкова Екатерина Михайловна</v>
          </cell>
          <cell r="C272" t="str">
            <v>Майкова Екатерина Михайловна</v>
          </cell>
          <cell r="D272" t="str">
            <v>спортивный туризм</v>
          </cell>
          <cell r="E272" t="str">
            <v>СС2К</v>
          </cell>
        </row>
        <row r="273">
          <cell r="B273" t="str">
            <v>Макаров Федор Максимович</v>
          </cell>
          <cell r="C273" t="str">
            <v>Макаров Федор Максимович</v>
          </cell>
          <cell r="D273">
            <v>0</v>
          </cell>
          <cell r="E273" t="str">
            <v>СС3К</v>
          </cell>
        </row>
        <row r="274">
          <cell r="B274" t="str">
            <v>Макашова Зельма Эдуардовна</v>
          </cell>
          <cell r="C274" t="e">
            <v>#N/A</v>
          </cell>
          <cell r="D274" t="str">
            <v>спортивный туризм</v>
          </cell>
          <cell r="E274" t="str">
            <v>СС1К</v>
          </cell>
        </row>
        <row r="275">
          <cell r="B275" t="str">
            <v>Макейкина Людмила Геннадьевна</v>
          </cell>
          <cell r="C275" t="str">
            <v>Макейкина Людмила Геннадьевна</v>
          </cell>
          <cell r="D275" t="str">
            <v>спортивный туризм</v>
          </cell>
          <cell r="E275" t="str">
            <v>СС3К</v>
          </cell>
        </row>
        <row r="276">
          <cell r="B276" t="str">
            <v>Максимов Дмитрий Викторович</v>
          </cell>
          <cell r="C276" t="e">
            <v>#N/A</v>
          </cell>
          <cell r="D276" t="str">
            <v>спортивный туризм</v>
          </cell>
          <cell r="E276" t="str">
            <v>СС3К</v>
          </cell>
        </row>
        <row r="277">
          <cell r="B277" t="str">
            <v>Малина Даниил Евгеньевич</v>
          </cell>
          <cell r="C277" t="str">
            <v>Малина Даниил Евгеньевич</v>
          </cell>
          <cell r="D277">
            <v>0</v>
          </cell>
          <cell r="E277" t="str">
            <v>СС3К</v>
          </cell>
        </row>
        <row r="278">
          <cell r="B278" t="str">
            <v>Малинин Виктор Алексеевич</v>
          </cell>
          <cell r="C278" t="str">
            <v>Малинин Виктор Алексеевич</v>
          </cell>
          <cell r="D278" t="str">
            <v>спортивный туризм</v>
          </cell>
          <cell r="E278" t="str">
            <v>СС2К</v>
          </cell>
        </row>
        <row r="279">
          <cell r="B279" t="str">
            <v>Малкин Игорь Октябрьевич</v>
          </cell>
          <cell r="C279" t="e">
            <v>#N/A</v>
          </cell>
          <cell r="D279">
            <v>0</v>
          </cell>
          <cell r="E279" t="str">
            <v>СС1К</v>
          </cell>
        </row>
        <row r="280">
          <cell r="B280" t="str">
            <v>Малкина Елена Анатольевна</v>
          </cell>
          <cell r="C280" t="e">
            <v>#N/A</v>
          </cell>
          <cell r="D280">
            <v>0</v>
          </cell>
          <cell r="E280" t="str">
            <v>СС2К</v>
          </cell>
        </row>
        <row r="281">
          <cell r="B281" t="str">
            <v>Малыгина Елена Владимировна</v>
          </cell>
          <cell r="C281" t="str">
            <v>Малыгина Елена Владимировна</v>
          </cell>
          <cell r="D281">
            <v>0</v>
          </cell>
          <cell r="E281" t="str">
            <v>СС3К</v>
          </cell>
        </row>
        <row r="282">
          <cell r="B282" t="str">
            <v>Марабян Виктория Андреевна</v>
          </cell>
          <cell r="C282" t="str">
            <v>Марабян Виктория Андреевна</v>
          </cell>
          <cell r="D282" t="str">
            <v>спортивный туризм</v>
          </cell>
          <cell r="E282" t="str">
            <v>СС3К</v>
          </cell>
        </row>
        <row r="283">
          <cell r="B283" t="str">
            <v>Маркарьянц Наталья Михайловна</v>
          </cell>
          <cell r="C283" t="str">
            <v>Маркарьянц Наталья Михайловна</v>
          </cell>
          <cell r="D283" t="str">
            <v>спортивный туризм</v>
          </cell>
          <cell r="E283" t="str">
            <v>СС3К</v>
          </cell>
        </row>
        <row r="284">
          <cell r="B284" t="str">
            <v>Марков Михаил Николаевич</v>
          </cell>
          <cell r="C284" t="e">
            <v>#N/A</v>
          </cell>
          <cell r="D284" t="str">
            <v>спортивный туризм</v>
          </cell>
          <cell r="E284" t="str">
            <v>б/к</v>
          </cell>
        </row>
        <row r="285">
          <cell r="B285" t="str">
            <v>Марков Николай Ростиславович</v>
          </cell>
          <cell r="C285" t="e">
            <v>#N/A</v>
          </cell>
          <cell r="D285" t="str">
            <v>спортивный туризм</v>
          </cell>
          <cell r="E285" t="str">
            <v>б/к</v>
          </cell>
        </row>
        <row r="286">
          <cell r="B286" t="str">
            <v>Маркова Ольга Александровна</v>
          </cell>
          <cell r="C286" t="str">
            <v>Маркова Ольга Александровна</v>
          </cell>
          <cell r="D286" t="str">
            <v>спортивный туризм</v>
          </cell>
          <cell r="E286" t="str">
            <v>СС3К</v>
          </cell>
        </row>
        <row r="287">
          <cell r="B287" t="str">
            <v>Мартюшев Леонид Борисович</v>
          </cell>
          <cell r="C287" t="str">
            <v>Мартюшев Леонид Борисович</v>
          </cell>
          <cell r="D287" t="str">
            <v>спортивный туризм</v>
          </cell>
          <cell r="E287" t="str">
            <v>СС3К</v>
          </cell>
        </row>
        <row r="288">
          <cell r="B288" t="str">
            <v>Матвеева Александрина Алексеевна</v>
          </cell>
          <cell r="C288" t="e">
            <v>#N/A</v>
          </cell>
          <cell r="D288" t="str">
            <v>спортивный туризм</v>
          </cell>
          <cell r="E288" t="str">
            <v>б/к</v>
          </cell>
        </row>
        <row r="289">
          <cell r="B289" t="str">
            <v xml:space="preserve">Матвеева Анна Валерьевна </v>
          </cell>
          <cell r="C289" t="e">
            <v>#N/A</v>
          </cell>
          <cell r="D289" t="str">
            <v>спортивный туризм</v>
          </cell>
          <cell r="E289" t="str">
            <v>СС1К</v>
          </cell>
        </row>
        <row r="290">
          <cell r="B290" t="str">
            <v xml:space="preserve">Матреничев Вячеслав Анатольевич </v>
          </cell>
          <cell r="C290" t="e">
            <v>#N/A</v>
          </cell>
          <cell r="D290" t="str">
            <v>спортивный туризм</v>
          </cell>
          <cell r="E290" t="str">
            <v>СС1К</v>
          </cell>
        </row>
        <row r="291">
          <cell r="B291" t="str">
            <v>Матыжонок Виктор Николаевич</v>
          </cell>
          <cell r="C291" t="str">
            <v>Матыжонок Виктор Николаевич</v>
          </cell>
          <cell r="D291" t="str">
            <v>спортивный туризм</v>
          </cell>
          <cell r="E291" t="str">
            <v>СС3К</v>
          </cell>
        </row>
        <row r="292">
          <cell r="B292" t="str">
            <v>Мацкевич Екатерина Сергеевна</v>
          </cell>
          <cell r="C292" t="str">
            <v>Мацкевич Екатерина Сергеевна</v>
          </cell>
          <cell r="D292" t="str">
            <v>спортивный туризм</v>
          </cell>
          <cell r="E292" t="str">
            <v>СС3К</v>
          </cell>
        </row>
        <row r="293">
          <cell r="B293" t="str">
            <v>Медведев Алексей Владимирович</v>
          </cell>
          <cell r="C293" t="str">
            <v>Медведев Алексей Владимирович</v>
          </cell>
          <cell r="D293" t="str">
            <v>спортивный туризм</v>
          </cell>
          <cell r="E293" t="str">
            <v>СС3К</v>
          </cell>
        </row>
        <row r="294">
          <cell r="B294" t="str">
            <v>Медведев Геннадий Юрьевич</v>
          </cell>
          <cell r="C294" t="e">
            <v>#N/A</v>
          </cell>
          <cell r="D294">
            <v>0</v>
          </cell>
          <cell r="E294" t="str">
            <v>СС1К</v>
          </cell>
        </row>
        <row r="295">
          <cell r="B295" t="str">
            <v>Меньков Михаил Альбертович</v>
          </cell>
          <cell r="C295" t="str">
            <v>Меньков Михаил Альбертович</v>
          </cell>
          <cell r="D295" t="str">
            <v>спортивный туризм</v>
          </cell>
          <cell r="E295" t="str">
            <v>СС3К</v>
          </cell>
        </row>
        <row r="296">
          <cell r="B296" t="str">
            <v>Мержиевский Илья Владимирович</v>
          </cell>
          <cell r="C296" t="str">
            <v>Мержиевский Илья Владимирович</v>
          </cell>
          <cell r="D296" t="str">
            <v>спортивный туризм</v>
          </cell>
          <cell r="E296" t="str">
            <v>СС2К</v>
          </cell>
        </row>
        <row r="297">
          <cell r="B297" t="str">
            <v>Меркулов Виктор Александрович</v>
          </cell>
          <cell r="C297" t="e">
            <v>#N/A</v>
          </cell>
          <cell r="D297" t="str">
            <v>спортивный туризм</v>
          </cell>
          <cell r="E297" t="str">
            <v>СС2К</v>
          </cell>
        </row>
        <row r="298">
          <cell r="B298" t="str">
            <v>Мец Антон Сергеевич</v>
          </cell>
          <cell r="C298" t="e">
            <v>#N/A</v>
          </cell>
          <cell r="D298">
            <v>0</v>
          </cell>
          <cell r="E298" t="str">
            <v>СС1К</v>
          </cell>
        </row>
        <row r="299">
          <cell r="B299" t="str">
            <v>Мещерякова Ирина Евгеньевна</v>
          </cell>
          <cell r="C299" t="str">
            <v>Мещерякова Ирина Евгеньевна</v>
          </cell>
          <cell r="D299">
            <v>0</v>
          </cell>
          <cell r="E299" t="str">
            <v>СС3К</v>
          </cell>
        </row>
        <row r="300">
          <cell r="B300" t="str">
            <v>Микшин Аркадий Владимирович</v>
          </cell>
          <cell r="C300" t="str">
            <v>Микшин Аркадий Владимирович</v>
          </cell>
          <cell r="D300" t="str">
            <v>спортивный туризм</v>
          </cell>
          <cell r="E300" t="str">
            <v>СС3К</v>
          </cell>
        </row>
        <row r="301">
          <cell r="B301" t="str">
            <v>Милюков Егор Николаевич</v>
          </cell>
          <cell r="C301" t="str">
            <v>Милюков Егор Николаевич</v>
          </cell>
          <cell r="D301" t="str">
            <v>спортивный туризм</v>
          </cell>
          <cell r="E301" t="str">
            <v>СС3К</v>
          </cell>
        </row>
        <row r="302">
          <cell r="B302" t="str">
            <v>Митина Светлана Витальевна</v>
          </cell>
          <cell r="C302" t="str">
            <v>Митина Светлана Витальевна</v>
          </cell>
          <cell r="D302" t="str">
            <v>спортивный туризм</v>
          </cell>
          <cell r="E302" t="str">
            <v>СС3К</v>
          </cell>
        </row>
        <row r="303">
          <cell r="B303" t="str">
            <v>Михайлов Александр Борисович</v>
          </cell>
          <cell r="C303" t="str">
            <v>Михайлов Александр Борисович</v>
          </cell>
          <cell r="D303" t="str">
            <v>спортивный туризм</v>
          </cell>
          <cell r="E303" t="str">
            <v>СС2К</v>
          </cell>
        </row>
        <row r="304">
          <cell r="B304" t="str">
            <v>Михайлов Борис Алексеевич</v>
          </cell>
          <cell r="C304" t="str">
            <v>Михайлов Борис Алексеевич</v>
          </cell>
          <cell r="D304">
            <v>0</v>
          </cell>
          <cell r="E304" t="str">
            <v>СС3К</v>
          </cell>
        </row>
        <row r="305">
          <cell r="B305" t="str">
            <v>Михеев Владимир Алексеевич</v>
          </cell>
          <cell r="C305" t="str">
            <v>Михеев Владимир Алексеевич</v>
          </cell>
          <cell r="D305" t="str">
            <v>спортивный туризм</v>
          </cell>
          <cell r="E305" t="str">
            <v>ССВК</v>
          </cell>
        </row>
        <row r="306">
          <cell r="B306" t="str">
            <v>Можейко Ольга Олеговна</v>
          </cell>
          <cell r="C306" t="str">
            <v>Можейко Ольга Олеговна</v>
          </cell>
          <cell r="D306" t="str">
            <v>спортивный туризм</v>
          </cell>
          <cell r="E306" t="str">
            <v>СС1К</v>
          </cell>
        </row>
        <row r="307">
          <cell r="B307" t="str">
            <v>Мокина Дарья Андреевна</v>
          </cell>
          <cell r="C307" t="e">
            <v>#N/A</v>
          </cell>
          <cell r="D307" t="str">
            <v>спортивный туризм</v>
          </cell>
          <cell r="E307" t="str">
            <v>б/к</v>
          </cell>
        </row>
        <row r="308">
          <cell r="B308" t="str">
            <v>Морозенко Екатерина Владимировна</v>
          </cell>
          <cell r="C308" t="str">
            <v>Морозенко Екатерина Владимировна</v>
          </cell>
          <cell r="D308" t="str">
            <v>спортивный туризм</v>
          </cell>
          <cell r="E308" t="str">
            <v>СС3К</v>
          </cell>
        </row>
        <row r="309">
          <cell r="B309" t="str">
            <v>Морозов Алексей Андреевич</v>
          </cell>
          <cell r="C309" t="str">
            <v>Морозов Алексей Андреевич</v>
          </cell>
          <cell r="D309" t="str">
            <v>спортивный туризм</v>
          </cell>
          <cell r="E309" t="str">
            <v>СС3К</v>
          </cell>
        </row>
        <row r="310">
          <cell r="B310" t="str">
            <v>Морозов Андрей Никитович</v>
          </cell>
          <cell r="C310" t="str">
            <v>Морозов Андрей Никитович</v>
          </cell>
          <cell r="D310" t="str">
            <v>спортивный туризм</v>
          </cell>
          <cell r="E310" t="str">
            <v>СС3К</v>
          </cell>
        </row>
        <row r="311">
          <cell r="B311" t="str">
            <v>Морозова Алёна Борисовна</v>
          </cell>
          <cell r="C311" t="str">
            <v>Морозова Алёна Борисовна</v>
          </cell>
          <cell r="D311">
            <v>0</v>
          </cell>
          <cell r="E311" t="str">
            <v>СС3К</v>
          </cell>
        </row>
        <row r="312">
          <cell r="B312" t="str">
            <v>Мотовилина Галина Дмитриевна</v>
          </cell>
          <cell r="C312" t="str">
            <v>Мотовилина Галина Дмитриевна</v>
          </cell>
          <cell r="D312">
            <v>0</v>
          </cell>
          <cell r="E312" t="str">
            <v>СС1К</v>
          </cell>
        </row>
        <row r="313">
          <cell r="B313" t="str">
            <v>Мотовилова Евгения Валерьевна</v>
          </cell>
          <cell r="C313" t="str">
            <v>Мотовилова Евгения Валерьевна</v>
          </cell>
          <cell r="D313">
            <v>0</v>
          </cell>
          <cell r="E313" t="str">
            <v>СС3К</v>
          </cell>
        </row>
        <row r="314">
          <cell r="B314" t="str">
            <v>Мыльникова Анна Владимировна</v>
          </cell>
          <cell r="C314" t="e">
            <v>#N/A</v>
          </cell>
          <cell r="D314" t="str">
            <v>спортивный туризм</v>
          </cell>
          <cell r="E314" t="str">
            <v>б/к</v>
          </cell>
        </row>
        <row r="315">
          <cell r="B315" t="str">
            <v>Назаров Владимир Анатольевич</v>
          </cell>
          <cell r="C315" t="e">
            <v>#N/A</v>
          </cell>
          <cell r="D315" t="str">
            <v>спортивный туризм</v>
          </cell>
          <cell r="E315" t="str">
            <v>СС1К</v>
          </cell>
        </row>
        <row r="316">
          <cell r="B316" t="str">
            <v>Наумова Олеся Николаевна</v>
          </cell>
          <cell r="C316" t="str">
            <v>Наумова Олеся Николаевна</v>
          </cell>
          <cell r="D316">
            <v>0</v>
          </cell>
          <cell r="E316" t="str">
            <v>СС3К</v>
          </cell>
        </row>
        <row r="317">
          <cell r="B317" t="str">
            <v>Незлобин Денис Владимирович</v>
          </cell>
          <cell r="C317" t="e">
            <v>#N/A</v>
          </cell>
          <cell r="D317">
            <v>0</v>
          </cell>
          <cell r="E317" t="str">
            <v>СС3К</v>
          </cell>
        </row>
        <row r="318">
          <cell r="B318" t="str">
            <v>Некипелов Кирилл Игоревич</v>
          </cell>
          <cell r="C318" t="str">
            <v>Некипелов Кирилл Игоревич</v>
          </cell>
          <cell r="D318" t="str">
            <v>спортивный туризм</v>
          </cell>
          <cell r="E318" t="str">
            <v>СС3К</v>
          </cell>
        </row>
        <row r="319">
          <cell r="B319" t="str">
            <v>Нечаев Антон Игоревич</v>
          </cell>
          <cell r="C319" t="str">
            <v>Нечаев Антон Игоревич</v>
          </cell>
          <cell r="D319" t="str">
            <v>спортивный туризм</v>
          </cell>
          <cell r="E319" t="str">
            <v>СС3К</v>
          </cell>
        </row>
        <row r="320">
          <cell r="B320" t="str">
            <v>Никитин Иван Андреевич</v>
          </cell>
          <cell r="C320" t="e">
            <v>#N/A</v>
          </cell>
          <cell r="D320" t="str">
            <v>спортивный туризм</v>
          </cell>
          <cell r="E320" t="str">
            <v>б/к</v>
          </cell>
        </row>
        <row r="321">
          <cell r="B321" t="str">
            <v>Никитин Павел Евгеньевич</v>
          </cell>
          <cell r="C321" t="e">
            <v>#N/A</v>
          </cell>
          <cell r="D321" t="str">
            <v>спортивный туризм</v>
          </cell>
          <cell r="E321" t="str">
            <v>б/к</v>
          </cell>
        </row>
        <row r="322">
          <cell r="B322" t="str">
            <v>Никитина Мария Андреевна</v>
          </cell>
          <cell r="C322" t="str">
            <v>Никитина Мария Андреевна</v>
          </cell>
          <cell r="D322" t="str">
            <v>спортивный туризм</v>
          </cell>
          <cell r="E322" t="str">
            <v>СС3К</v>
          </cell>
        </row>
        <row r="323">
          <cell r="B323" t="str">
            <v>Николаева Ксения Вячеславовна</v>
          </cell>
          <cell r="C323" t="str">
            <v>Николаева Ксения Вячеславовна</v>
          </cell>
          <cell r="D323">
            <v>0</v>
          </cell>
          <cell r="E323" t="str">
            <v>СС3К</v>
          </cell>
        </row>
        <row r="324">
          <cell r="B324" t="str">
            <v>Никоноров Александр Анатольевич</v>
          </cell>
          <cell r="C324" t="e">
            <v>#N/A</v>
          </cell>
          <cell r="D324" t="str">
            <v>спортивный туризм</v>
          </cell>
          <cell r="E324" t="str">
            <v>б/к</v>
          </cell>
        </row>
        <row r="325">
          <cell r="B325" t="str">
            <v>Никонорова Анна Анатольевна</v>
          </cell>
          <cell r="C325" t="e">
            <v>#N/A</v>
          </cell>
          <cell r="D325" t="str">
            <v>спортивный туризм</v>
          </cell>
          <cell r="E325" t="str">
            <v>б/к</v>
          </cell>
        </row>
        <row r="326">
          <cell r="B326" t="str">
            <v>Ниренбург Татьяна Леонидовна</v>
          </cell>
          <cell r="C326" t="e">
            <v>#N/A</v>
          </cell>
          <cell r="D326" t="str">
            <v>спортивный туризм</v>
          </cell>
          <cell r="E326" t="str">
            <v>СС1К</v>
          </cell>
        </row>
        <row r="327">
          <cell r="B327" t="str">
            <v>Новик Степан Владимирович</v>
          </cell>
          <cell r="C327" t="e">
            <v>#N/A</v>
          </cell>
          <cell r="D327" t="str">
            <v>спортивный туризм</v>
          </cell>
          <cell r="E327" t="str">
            <v>б/к</v>
          </cell>
        </row>
        <row r="328">
          <cell r="B328" t="str">
            <v>Новиков Александр Анатольевич</v>
          </cell>
          <cell r="C328" t="str">
            <v>Новиков Александр Анатольевич</v>
          </cell>
          <cell r="D328" t="str">
            <v>спортивный туризм</v>
          </cell>
          <cell r="E328" t="str">
            <v>СС1К</v>
          </cell>
        </row>
        <row r="329">
          <cell r="B329" t="str">
            <v>Оберг Виктория Константиновна</v>
          </cell>
          <cell r="C329" t="str">
            <v>Оберг Виктория Константиновна</v>
          </cell>
          <cell r="D329">
            <v>0</v>
          </cell>
          <cell r="E329" t="str">
            <v>СС3К</v>
          </cell>
        </row>
        <row r="330">
          <cell r="B330" t="str">
            <v>Образцова Анна Александровна</v>
          </cell>
          <cell r="C330" t="e">
            <v>#N/A</v>
          </cell>
          <cell r="D330" t="str">
            <v>спортивный туризм</v>
          </cell>
          <cell r="E330" t="str">
            <v>б/к</v>
          </cell>
        </row>
        <row r="331">
          <cell r="B331" t="str">
            <v>Окунев Михаил Алексеевич</v>
          </cell>
          <cell r="C331" t="str">
            <v>Окунев Михаил Алексеевич</v>
          </cell>
          <cell r="D331" t="str">
            <v>спортивный туризм</v>
          </cell>
          <cell r="E331" t="str">
            <v>СС3К</v>
          </cell>
        </row>
        <row r="332">
          <cell r="B332" t="str">
            <v>Окунева Ирина Валентиновна</v>
          </cell>
          <cell r="C332" t="str">
            <v>Окунева Ирина Валентиновна</v>
          </cell>
          <cell r="D332" t="str">
            <v>спортивный туризм</v>
          </cell>
          <cell r="E332" t="str">
            <v>СС3К</v>
          </cell>
        </row>
        <row r="333">
          <cell r="B333" t="str">
            <v>Ольшин Артем Александрович</v>
          </cell>
          <cell r="C333" t="e">
            <v>#N/A</v>
          </cell>
          <cell r="D333">
            <v>0</v>
          </cell>
          <cell r="E333" t="str">
            <v>ЮС</v>
          </cell>
        </row>
        <row r="334">
          <cell r="B334" t="str">
            <v>Опутников Алексей Леонидович</v>
          </cell>
          <cell r="C334" t="str">
            <v>Опутников Алексей Леонидович</v>
          </cell>
          <cell r="D334">
            <v>0</v>
          </cell>
          <cell r="E334" t="str">
            <v>ЮС</v>
          </cell>
        </row>
        <row r="335">
          <cell r="B335" t="str">
            <v>Опутников Леонид Валерьевич</v>
          </cell>
          <cell r="C335" t="str">
            <v>Опутников Леонид Валерьевич</v>
          </cell>
          <cell r="D335" t="str">
            <v>спортивный туризм</v>
          </cell>
          <cell r="E335" t="str">
            <v>СС1К</v>
          </cell>
        </row>
        <row r="336">
          <cell r="B336" t="str">
            <v>Опутникова Валентина Павловна</v>
          </cell>
          <cell r="C336" t="str">
            <v>Опутникова Валентина Павловна</v>
          </cell>
          <cell r="D336" t="str">
            <v>спортивный туризм</v>
          </cell>
          <cell r="E336" t="str">
            <v>СС1К</v>
          </cell>
        </row>
        <row r="337">
          <cell r="B337" t="str">
            <v>Ордынский Андрей Владимирович</v>
          </cell>
          <cell r="C337" t="str">
            <v>Ордынский Андрей Владимирович</v>
          </cell>
          <cell r="D337" t="str">
            <v>спортивный туризм</v>
          </cell>
          <cell r="E337" t="str">
            <v>СС3К</v>
          </cell>
        </row>
        <row r="338">
          <cell r="B338" t="str">
            <v>Орехов Сергей Владимирович</v>
          </cell>
          <cell r="C338" t="str">
            <v>Орехов Сергей Владимирович</v>
          </cell>
          <cell r="D338">
            <v>0</v>
          </cell>
          <cell r="E338" t="str">
            <v>СС3К</v>
          </cell>
        </row>
        <row r="339">
          <cell r="B339" t="str">
            <v>Орлов Борис Константинович</v>
          </cell>
          <cell r="C339" t="str">
            <v>Орлов Борис Константинович</v>
          </cell>
          <cell r="D339">
            <v>0</v>
          </cell>
          <cell r="E339" t="str">
            <v>СС1К</v>
          </cell>
        </row>
        <row r="340">
          <cell r="B340" t="str">
            <v>Осинцева Марина Валерьевна</v>
          </cell>
          <cell r="C340" t="e">
            <v>#N/A</v>
          </cell>
          <cell r="D340" t="str">
            <v>спортивный туризм</v>
          </cell>
          <cell r="E340" t="str">
            <v>б/к</v>
          </cell>
        </row>
        <row r="341">
          <cell r="B341" t="str">
            <v>Осипова Олеся Викторовна</v>
          </cell>
          <cell r="C341" t="e">
            <v>#N/A</v>
          </cell>
          <cell r="D341" t="str">
            <v>спортивный туризм</v>
          </cell>
          <cell r="E341" t="str">
            <v>СС3К</v>
          </cell>
        </row>
        <row r="342">
          <cell r="B342" t="str">
            <v>Павлик Дмитрий Русланович</v>
          </cell>
          <cell r="C342" t="str">
            <v>Павлик Дмитрий Русланович</v>
          </cell>
          <cell r="D342" t="str">
            <v>спортивный туризм</v>
          </cell>
          <cell r="E342" t="str">
            <v>СС2К</v>
          </cell>
        </row>
        <row r="343">
          <cell r="B343" t="str">
            <v>Падорин Иван Константинович</v>
          </cell>
          <cell r="C343" t="str">
            <v>Падорин Иван Константинович</v>
          </cell>
          <cell r="D343">
            <v>0</v>
          </cell>
          <cell r="E343" t="str">
            <v>СС3К</v>
          </cell>
        </row>
        <row r="344">
          <cell r="B344" t="str">
            <v>Панкратова Олеся Викторовна</v>
          </cell>
          <cell r="C344" t="str">
            <v>Панкратова Олеся Викторовна</v>
          </cell>
          <cell r="D344" t="str">
            <v>спортивный туризм</v>
          </cell>
          <cell r="E344" t="str">
            <v>СС3К</v>
          </cell>
        </row>
        <row r="345">
          <cell r="B345" t="str">
            <v>Панфилёнок Оксана Александровна</v>
          </cell>
          <cell r="C345" t="e">
            <v>#N/A</v>
          </cell>
          <cell r="D345">
            <v>0</v>
          </cell>
          <cell r="E345" t="str">
            <v>СС3К</v>
          </cell>
        </row>
        <row r="346">
          <cell r="B346" t="str">
            <v>Пахомов Сергей Павлович</v>
          </cell>
          <cell r="C346" t="e">
            <v>#N/A</v>
          </cell>
          <cell r="D346">
            <v>0</v>
          </cell>
          <cell r="E346" t="str">
            <v>СС3К</v>
          </cell>
        </row>
        <row r="347">
          <cell r="B347" t="str">
            <v>Пахомова Ксения Викторовна</v>
          </cell>
          <cell r="C347" t="str">
            <v>Пахомова Ксения Викторовна</v>
          </cell>
          <cell r="D347">
            <v>0</v>
          </cell>
          <cell r="E347" t="str">
            <v>ЮС</v>
          </cell>
        </row>
        <row r="348">
          <cell r="B348" t="str">
            <v>Певнева Марина Викторовна</v>
          </cell>
          <cell r="C348" t="str">
            <v>Певнева Марина Викторовна</v>
          </cell>
          <cell r="D348">
            <v>0</v>
          </cell>
          <cell r="E348" t="str">
            <v>СС3К</v>
          </cell>
        </row>
        <row r="349">
          <cell r="B349" t="str">
            <v>Пендрикова Ольга Николаевна</v>
          </cell>
          <cell r="C349" t="str">
            <v>Пендрикова Ольга Николаевна</v>
          </cell>
          <cell r="D349">
            <v>0</v>
          </cell>
          <cell r="E349" t="str">
            <v>СС3К</v>
          </cell>
        </row>
        <row r="350">
          <cell r="B350" t="str">
            <v>Пестова Дарья Юрьевна</v>
          </cell>
          <cell r="C350" t="str">
            <v>Пестова Дарья Юрьевна</v>
          </cell>
          <cell r="D350">
            <v>0</v>
          </cell>
          <cell r="E350" t="str">
            <v>СС3К</v>
          </cell>
        </row>
        <row r="351">
          <cell r="B351" t="str">
            <v>Петрище Сергей Анатольевич</v>
          </cell>
          <cell r="C351" t="e">
            <v>#N/A</v>
          </cell>
          <cell r="D351">
            <v>0</v>
          </cell>
          <cell r="E351" t="str">
            <v>СС1К</v>
          </cell>
        </row>
        <row r="352">
          <cell r="B352" t="str">
            <v>Петров Алексей Павлович</v>
          </cell>
          <cell r="C352" t="e">
            <v>#N/A</v>
          </cell>
          <cell r="D352">
            <v>0</v>
          </cell>
          <cell r="E352" t="str">
            <v>СС3К</v>
          </cell>
        </row>
        <row r="353">
          <cell r="B353" t="str">
            <v>Петров Валерий Валерьевич</v>
          </cell>
          <cell r="C353" t="str">
            <v>Петров Валерий Валерьевич</v>
          </cell>
          <cell r="D353" t="str">
            <v>спортивный туризм</v>
          </cell>
          <cell r="E353" t="str">
            <v>СС3К</v>
          </cell>
        </row>
        <row r="354">
          <cell r="B354" t="str">
            <v>Петров Виталий Викторович</v>
          </cell>
          <cell r="C354" t="str">
            <v>Петров Виталий Викторович</v>
          </cell>
          <cell r="D354" t="str">
            <v>спортивный туризм</v>
          </cell>
          <cell r="E354" t="str">
            <v>СС1К</v>
          </cell>
        </row>
        <row r="355">
          <cell r="B355" t="str">
            <v>Петров Дмитрий Владимирович</v>
          </cell>
          <cell r="C355" t="e">
            <v>#N/A</v>
          </cell>
          <cell r="D355">
            <v>0</v>
          </cell>
          <cell r="E355" t="str">
            <v>СС1К</v>
          </cell>
        </row>
        <row r="356">
          <cell r="B356" t="str">
            <v>Петров Олег Александрович</v>
          </cell>
          <cell r="C356" t="str">
            <v>Петров Олег Александрович</v>
          </cell>
          <cell r="D356" t="str">
            <v>спортивный туризм</v>
          </cell>
          <cell r="E356" t="str">
            <v>СС1К</v>
          </cell>
        </row>
        <row r="357">
          <cell r="B357" t="str">
            <v>Петрова Любовь Игоревна</v>
          </cell>
          <cell r="C357" t="str">
            <v>Петрова Любовь Игоревна</v>
          </cell>
          <cell r="D357">
            <v>0</v>
          </cell>
          <cell r="E357" t="str">
            <v>СС3К</v>
          </cell>
        </row>
        <row r="358">
          <cell r="B358" t="str">
            <v>Петрова Надежда Васильевна</v>
          </cell>
          <cell r="C358" t="e">
            <v>#N/A</v>
          </cell>
          <cell r="D358" t="str">
            <v>спортивный туризм</v>
          </cell>
          <cell r="E358" t="str">
            <v>СС3К</v>
          </cell>
        </row>
        <row r="359">
          <cell r="B359" t="str">
            <v>Пешикова Анастасия Геннадьевна</v>
          </cell>
          <cell r="C359" t="e">
            <v>#N/A</v>
          </cell>
          <cell r="D359">
            <v>0</v>
          </cell>
          <cell r="E359" t="str">
            <v>СС2К</v>
          </cell>
        </row>
        <row r="360">
          <cell r="B360" t="str">
            <v>Пименова Татьяна Михайловна</v>
          </cell>
          <cell r="C360" t="e">
            <v>#N/A</v>
          </cell>
          <cell r="D360" t="str">
            <v>спортивный туризм</v>
          </cell>
          <cell r="E360" t="str">
            <v>СС3К</v>
          </cell>
        </row>
        <row r="361">
          <cell r="B361" t="str">
            <v>Пиньков Андрей Михайлович</v>
          </cell>
          <cell r="C361" t="e">
            <v>#N/A</v>
          </cell>
          <cell r="D361" t="str">
            <v>спортивный туризм</v>
          </cell>
          <cell r="E361" t="str">
            <v>СС1К</v>
          </cell>
        </row>
        <row r="362">
          <cell r="B362" t="str">
            <v>Погоняйло Никита Сергеевич</v>
          </cell>
          <cell r="C362" t="str">
            <v>Погоняйло Никита Сергеевич</v>
          </cell>
          <cell r="D362" t="str">
            <v>спортивный туризм</v>
          </cell>
          <cell r="E362" t="str">
            <v>ЮС</v>
          </cell>
        </row>
        <row r="363">
          <cell r="B363" t="str">
            <v>Подосенова Алиса Дмитриевна</v>
          </cell>
          <cell r="C363" t="e">
            <v>#N/A</v>
          </cell>
          <cell r="D363" t="str">
            <v>спортивный туризм</v>
          </cell>
          <cell r="E363" t="str">
            <v>б/к</v>
          </cell>
        </row>
        <row r="364">
          <cell r="B364" t="str">
            <v>Позднякова Ирина Анатольевна</v>
          </cell>
          <cell r="C364" t="e">
            <v>#N/A</v>
          </cell>
          <cell r="D364" t="str">
            <v>спортивный туризм</v>
          </cell>
          <cell r="E364" t="str">
            <v>б/к</v>
          </cell>
        </row>
        <row r="365">
          <cell r="B365" t="str">
            <v>Пойш Анна Евгеньевна</v>
          </cell>
          <cell r="C365" t="e">
            <v>#N/A</v>
          </cell>
          <cell r="D365" t="str">
            <v>спортивный туризм</v>
          </cell>
          <cell r="E365" t="str">
            <v>б/к</v>
          </cell>
        </row>
        <row r="366">
          <cell r="B366" t="str">
            <v>Полиенко Наталья Николаевна</v>
          </cell>
          <cell r="C366" t="str">
            <v>Полиенко Наталья Николаевна</v>
          </cell>
          <cell r="D366">
            <v>0</v>
          </cell>
          <cell r="E366" t="str">
            <v>СС3К</v>
          </cell>
        </row>
        <row r="367">
          <cell r="B367" t="str">
            <v>Полищук Валерия Александровна</v>
          </cell>
          <cell r="C367" t="str">
            <v>Полищук Валерия Александровна</v>
          </cell>
          <cell r="D367" t="str">
            <v>спортивный туризм</v>
          </cell>
          <cell r="E367" t="str">
            <v>СС3К</v>
          </cell>
        </row>
        <row r="368">
          <cell r="B368" t="str">
            <v>Пономарева Светлана Владимировна</v>
          </cell>
          <cell r="C368" t="str">
            <v>Пономарева Светлана Владимировна</v>
          </cell>
          <cell r="D368" t="str">
            <v>спортивный туризм</v>
          </cell>
          <cell r="E368" t="str">
            <v>СС3К</v>
          </cell>
        </row>
        <row r="369">
          <cell r="B369" t="str">
            <v>Попов Александр Андреевич</v>
          </cell>
          <cell r="C369" t="str">
            <v>Попов Александр Андреевич</v>
          </cell>
          <cell r="D369">
            <v>0</v>
          </cell>
          <cell r="E369" t="str">
            <v>СС3К</v>
          </cell>
        </row>
        <row r="370">
          <cell r="B370" t="str">
            <v>Попов Антон Игоревич</v>
          </cell>
          <cell r="C370" t="str">
            <v>Попов Антон Игоревич</v>
          </cell>
          <cell r="D370">
            <v>0</v>
          </cell>
          <cell r="E370" t="str">
            <v>СС3К</v>
          </cell>
        </row>
        <row r="371">
          <cell r="B371" t="str">
            <v>Попова Елизавета Андреевна</v>
          </cell>
          <cell r="C371" t="str">
            <v>Попова Елизавета Андреевна</v>
          </cell>
          <cell r="D371">
            <v>0</v>
          </cell>
          <cell r="E371" t="str">
            <v>СС3К</v>
          </cell>
        </row>
        <row r="372">
          <cell r="B372" t="str">
            <v>Потапенкова Мария Сергеевна</v>
          </cell>
          <cell r="C372" t="e">
            <v>#N/A</v>
          </cell>
          <cell r="D372" t="str">
            <v>спортивный туризм</v>
          </cell>
          <cell r="E372" t="str">
            <v>б/к</v>
          </cell>
        </row>
        <row r="373">
          <cell r="B373" t="str">
            <v>Прийменко Нелли Игоревна</v>
          </cell>
          <cell r="C373" t="e">
            <v>#N/A</v>
          </cell>
          <cell r="D373" t="str">
            <v>спортивный туризм</v>
          </cell>
          <cell r="E373" t="str">
            <v>СС3К</v>
          </cell>
        </row>
        <row r="374">
          <cell r="B374" t="str">
            <v>Приходько Сергей Александрович</v>
          </cell>
          <cell r="C374" t="str">
            <v>Приходько Сергей Александрович</v>
          </cell>
          <cell r="D374">
            <v>0</v>
          </cell>
          <cell r="E374" t="str">
            <v>СС3К</v>
          </cell>
        </row>
        <row r="375">
          <cell r="B375" t="str">
            <v>Профе Павел Викторович</v>
          </cell>
          <cell r="C375" t="str">
            <v>Профе Павел Викторович</v>
          </cell>
          <cell r="D375">
            <v>0</v>
          </cell>
          <cell r="E375" t="str">
            <v>СС3К</v>
          </cell>
        </row>
        <row r="376">
          <cell r="B376" t="str">
            <v>Прохорова Светлана Алексеевна</v>
          </cell>
          <cell r="C376" t="e">
            <v>#N/A</v>
          </cell>
          <cell r="D376" t="str">
            <v>спортивный туризм</v>
          </cell>
          <cell r="E376" t="str">
            <v>СС3К</v>
          </cell>
        </row>
        <row r="377">
          <cell r="B377" t="str">
            <v>Пушкина Наталья Сергеевна</v>
          </cell>
          <cell r="C377" t="str">
            <v>Пушкина Наталья Сергеевна</v>
          </cell>
          <cell r="D377">
            <v>0</v>
          </cell>
          <cell r="E377" t="str">
            <v>СС3К</v>
          </cell>
        </row>
        <row r="378">
          <cell r="B378" t="str">
            <v>Пушков Игорь Викторович</v>
          </cell>
          <cell r="C378" t="str">
            <v>Пушков Игорь Викторович</v>
          </cell>
          <cell r="D378" t="str">
            <v>спортивный туризм</v>
          </cell>
          <cell r="E378" t="str">
            <v>СС3К</v>
          </cell>
        </row>
        <row r="379">
          <cell r="B379" t="str">
            <v>Пушкова Ольга Игоревна</v>
          </cell>
          <cell r="C379" t="str">
            <v>Пушкова Ольга Игоревна</v>
          </cell>
          <cell r="D379" t="str">
            <v>спортивный туризм</v>
          </cell>
          <cell r="E379" t="str">
            <v>СС3К</v>
          </cell>
        </row>
        <row r="380">
          <cell r="B380" t="str">
            <v>Пынник Сергей Александрович</v>
          </cell>
          <cell r="C380" t="str">
            <v>Пынник Сергей Александрович</v>
          </cell>
          <cell r="D380" t="str">
            <v>спортивный туризм</v>
          </cell>
          <cell r="E380" t="str">
            <v>СС1К</v>
          </cell>
        </row>
        <row r="381">
          <cell r="B381" t="str">
            <v>Радюшкин Антон Александрович</v>
          </cell>
          <cell r="C381" t="e">
            <v>#N/A</v>
          </cell>
          <cell r="D381" t="str">
            <v>спортивный туризм</v>
          </cell>
          <cell r="E381" t="str">
            <v>б/к</v>
          </cell>
        </row>
        <row r="382">
          <cell r="B382" t="str">
            <v>Рачников Николай Николаевич</v>
          </cell>
          <cell r="C382" t="str">
            <v>Рачников Николай Николаевич</v>
          </cell>
          <cell r="D382" t="str">
            <v>спортивный туризм</v>
          </cell>
          <cell r="E382" t="str">
            <v>СС1К</v>
          </cell>
        </row>
        <row r="383">
          <cell r="B383" t="str">
            <v>Реброва Евгения Александровна</v>
          </cell>
          <cell r="C383" t="str">
            <v>Реброва Евгения Александровна</v>
          </cell>
          <cell r="D383" t="str">
            <v>спортивный туризм</v>
          </cell>
          <cell r="E383" t="str">
            <v>СС3К</v>
          </cell>
        </row>
        <row r="384">
          <cell r="B384" t="str">
            <v>Резников Андрей Алексеевич</v>
          </cell>
          <cell r="C384" t="str">
            <v>Резников Андрей Алексеевич</v>
          </cell>
          <cell r="D384" t="str">
            <v>спортивный туризм</v>
          </cell>
          <cell r="E384" t="str">
            <v>СС3К</v>
          </cell>
        </row>
        <row r="385">
          <cell r="B385" t="str">
            <v>Родионова Ангелина Максимовна</v>
          </cell>
          <cell r="C385" t="e">
            <v>#N/A</v>
          </cell>
          <cell r="D385">
            <v>0</v>
          </cell>
          <cell r="E385" t="str">
            <v>СС3К</v>
          </cell>
        </row>
        <row r="386">
          <cell r="B386" t="str">
            <v>Родыгин Игорь Валентинович</v>
          </cell>
          <cell r="C386" t="str">
            <v>Родыгин Игорь Валентинович</v>
          </cell>
          <cell r="D386" t="str">
            <v>спортивный туризм</v>
          </cell>
          <cell r="E386" t="str">
            <v>СС3К</v>
          </cell>
        </row>
        <row r="387">
          <cell r="B387" t="str">
            <v>Рубис Людмила Григорьевна</v>
          </cell>
          <cell r="C387" t="str">
            <v>Рубис Людмила Григорьевна</v>
          </cell>
          <cell r="D387">
            <v>0</v>
          </cell>
          <cell r="E387" t="str">
            <v>ССВК</v>
          </cell>
        </row>
        <row r="388">
          <cell r="B388" t="str">
            <v>Рудакова Таисия Леонидовна</v>
          </cell>
          <cell r="C388" t="e">
            <v>#N/A</v>
          </cell>
          <cell r="D388" t="str">
            <v>спортивный туризм</v>
          </cell>
          <cell r="E388" t="str">
            <v>б/к</v>
          </cell>
        </row>
        <row r="389">
          <cell r="B389" t="str">
            <v>Румянцев Михаил Николаевич</v>
          </cell>
          <cell r="C389" t="str">
            <v>Румянцев Михаил Николаевич</v>
          </cell>
          <cell r="D389">
            <v>0</v>
          </cell>
          <cell r="E389" t="str">
            <v>СС3К</v>
          </cell>
        </row>
        <row r="390">
          <cell r="B390" t="str">
            <v>Румянцева Ксения Эдуардовна</v>
          </cell>
          <cell r="C390" t="e">
            <v>#N/A</v>
          </cell>
          <cell r="D390" t="str">
            <v>спортивный туризм</v>
          </cell>
          <cell r="E390" t="str">
            <v>СС3К</v>
          </cell>
        </row>
        <row r="391">
          <cell r="B391" t="str">
            <v>Рущенко Юрий Анатольевич</v>
          </cell>
          <cell r="C391" t="e">
            <v>#N/A</v>
          </cell>
          <cell r="D391">
            <v>0</v>
          </cell>
          <cell r="E391" t="str">
            <v>СС2К</v>
          </cell>
        </row>
        <row r="392">
          <cell r="B392" t="str">
            <v>Рысцов Валентин Вадимович</v>
          </cell>
          <cell r="C392" t="e">
            <v>#N/A</v>
          </cell>
          <cell r="D392" t="str">
            <v>спортивный туризм</v>
          </cell>
          <cell r="E392" t="str">
            <v>СС1К</v>
          </cell>
        </row>
        <row r="393">
          <cell r="B393" t="str">
            <v>Рысцов Евгений Валентинович</v>
          </cell>
          <cell r="C393" t="e">
            <v>#N/A</v>
          </cell>
          <cell r="D393" t="str">
            <v>спортивный туризм</v>
          </cell>
          <cell r="E393" t="str">
            <v>б/к</v>
          </cell>
        </row>
        <row r="394">
          <cell r="B394" t="str">
            <v>Рьянова Мария Михайловна</v>
          </cell>
          <cell r="C394" t="str">
            <v>Рьянова Мария Михайловна</v>
          </cell>
          <cell r="D394" t="str">
            <v>спортивный туризм</v>
          </cell>
          <cell r="E394" t="str">
            <v>СС2К</v>
          </cell>
        </row>
        <row r="395">
          <cell r="B395" t="str">
            <v>Рязанцева Зинаида Александровна</v>
          </cell>
          <cell r="C395" t="e">
            <v>#N/A</v>
          </cell>
          <cell r="D395" t="str">
            <v>спортивный туризм</v>
          </cell>
          <cell r="E395" t="str">
            <v>б/к</v>
          </cell>
        </row>
        <row r="396">
          <cell r="B396" t="str">
            <v>Савина Мария Юрьевна</v>
          </cell>
          <cell r="C396" t="str">
            <v>Савина Мария Юрьевна</v>
          </cell>
          <cell r="D396" t="str">
            <v>спортивный туризм</v>
          </cell>
          <cell r="E396" t="str">
            <v>СС2К</v>
          </cell>
        </row>
        <row r="397">
          <cell r="B397" t="str">
            <v>Сайфулин Василь Раифович</v>
          </cell>
          <cell r="C397" t="e">
            <v>#N/A</v>
          </cell>
          <cell r="D397" t="str">
            <v>спортивный туризм</v>
          </cell>
          <cell r="E397" t="str">
            <v>СС1К</v>
          </cell>
        </row>
        <row r="398">
          <cell r="B398" t="str">
            <v>Сальникова Ольга Николаевна</v>
          </cell>
          <cell r="C398" t="str">
            <v>Сальникова Ольга Николаевна</v>
          </cell>
          <cell r="D398" t="str">
            <v>спортивный туризм</v>
          </cell>
          <cell r="E398" t="str">
            <v>СС1К</v>
          </cell>
        </row>
        <row r="399">
          <cell r="B399" t="str">
            <v>Сапачёв Роман Юрьевич</v>
          </cell>
          <cell r="C399" t="e">
            <v>#N/A</v>
          </cell>
          <cell r="D399" t="str">
            <v>спортивный туризм</v>
          </cell>
          <cell r="E399" t="str">
            <v>СС3К</v>
          </cell>
        </row>
        <row r="400">
          <cell r="B400" t="str">
            <v>Сафронов Александр Юрьевич</v>
          </cell>
          <cell r="C400" t="str">
            <v>Сафронов Александр Юрьевич</v>
          </cell>
          <cell r="D400" t="str">
            <v>спортивный туризм</v>
          </cell>
          <cell r="E400" t="str">
            <v>СС2К</v>
          </cell>
        </row>
        <row r="401">
          <cell r="B401" t="str">
            <v>Сахно Дарья Евгеньевна</v>
          </cell>
          <cell r="C401" t="str">
            <v>Сахно Дарья Евгеньевна</v>
          </cell>
          <cell r="D401">
            <v>0</v>
          </cell>
          <cell r="E401" t="str">
            <v>СС3К</v>
          </cell>
        </row>
        <row r="402">
          <cell r="B402" t="str">
            <v>Селивёрстов Денис Викторович</v>
          </cell>
          <cell r="C402" t="e">
            <v>#N/A</v>
          </cell>
          <cell r="D402" t="str">
            <v>спортивный туризм</v>
          </cell>
          <cell r="E402" t="str">
            <v>СС3К</v>
          </cell>
        </row>
        <row r="403">
          <cell r="B403" t="str">
            <v>Семенов Виктор Алексеевич</v>
          </cell>
          <cell r="C403" t="str">
            <v>Семенов Виктор Алексеевич</v>
          </cell>
          <cell r="D403">
            <v>0</v>
          </cell>
          <cell r="E403" t="str">
            <v>СС3К</v>
          </cell>
        </row>
        <row r="404">
          <cell r="B404" t="str">
            <v>Сергеева Алина Александровна</v>
          </cell>
          <cell r="C404" t="str">
            <v>Сергеева Алина Александровна</v>
          </cell>
          <cell r="D404">
            <v>0</v>
          </cell>
          <cell r="E404" t="str">
            <v>СС3К</v>
          </cell>
        </row>
        <row r="405">
          <cell r="B405" t="str">
            <v>Сергеева Анастасия Сергеевна</v>
          </cell>
          <cell r="C405" t="e">
            <v>#N/A</v>
          </cell>
          <cell r="D405" t="str">
            <v>спортивный туризм</v>
          </cell>
          <cell r="E405" t="str">
            <v>б/к</v>
          </cell>
        </row>
        <row r="406">
          <cell r="B406" t="str">
            <v>Сериков Николай Владиславович</v>
          </cell>
          <cell r="C406" t="str">
            <v>Сериков Николай Владиславович</v>
          </cell>
          <cell r="D406">
            <v>0</v>
          </cell>
          <cell r="E406" t="str">
            <v>СС3К</v>
          </cell>
        </row>
        <row r="407">
          <cell r="B407" t="str">
            <v>Сероштан Александра Андреевна</v>
          </cell>
          <cell r="C407" t="e">
            <v>#N/A</v>
          </cell>
          <cell r="D407" t="str">
            <v>спортивный туризм</v>
          </cell>
          <cell r="E407" t="str">
            <v>б/к</v>
          </cell>
        </row>
        <row r="408">
          <cell r="B408" t="str">
            <v>Сибирякова Оксана Владимировна</v>
          </cell>
          <cell r="C408" t="e">
            <v>#N/A</v>
          </cell>
          <cell r="D408">
            <v>0</v>
          </cell>
          <cell r="E408" t="str">
            <v>СС2К</v>
          </cell>
        </row>
        <row r="409">
          <cell r="B409" t="str">
            <v>Сидоров Артем Владимирович</v>
          </cell>
          <cell r="C409" t="str">
            <v>Сидоров Артем Владимирович</v>
          </cell>
          <cell r="D409">
            <v>0</v>
          </cell>
          <cell r="E409" t="str">
            <v>СС3К</v>
          </cell>
        </row>
        <row r="410">
          <cell r="B410" t="str">
            <v>Сидорова Светлана Владимировна</v>
          </cell>
          <cell r="C410" t="str">
            <v>Сидорова Светлана Владимировна</v>
          </cell>
          <cell r="D410" t="str">
            <v>спортивный туризм</v>
          </cell>
          <cell r="E410" t="str">
            <v>СС1К</v>
          </cell>
        </row>
        <row r="411">
          <cell r="B411" t="str">
            <v>Силаев Алексей Алексеевич</v>
          </cell>
          <cell r="C411" t="str">
            <v>Силаев Алексей Алексеевич</v>
          </cell>
          <cell r="D411">
            <v>0</v>
          </cell>
          <cell r="E411" t="str">
            <v>СС3К</v>
          </cell>
        </row>
        <row r="412">
          <cell r="B412" t="str">
            <v>Сирота Елена Александровна</v>
          </cell>
          <cell r="C412" t="e">
            <v>#N/A</v>
          </cell>
          <cell r="D412" t="str">
            <v>спортивный туризм</v>
          </cell>
          <cell r="E412" t="str">
            <v>СС3К</v>
          </cell>
        </row>
        <row r="413">
          <cell r="B413" t="str">
            <v>Ситников Евгений Александрович</v>
          </cell>
          <cell r="C413" t="str">
            <v>Ситников Евгений Александрович</v>
          </cell>
          <cell r="D413" t="str">
            <v>спортивный туризм</v>
          </cell>
          <cell r="E413" t="str">
            <v>СС3К</v>
          </cell>
        </row>
        <row r="414">
          <cell r="B414" t="str">
            <v>Скворцова Марина Николаевна</v>
          </cell>
          <cell r="C414" t="e">
            <v>#N/A</v>
          </cell>
          <cell r="D414" t="str">
            <v>спортивный туризм</v>
          </cell>
          <cell r="E414" t="str">
            <v>СС3К</v>
          </cell>
        </row>
        <row r="415">
          <cell r="B415" t="str">
            <v>Смирнов Владимир Алексеевич</v>
          </cell>
          <cell r="C415" t="e">
            <v>#N/A</v>
          </cell>
          <cell r="D415" t="str">
            <v>спортивный туризм</v>
          </cell>
          <cell r="E415" t="str">
            <v>б/к</v>
          </cell>
        </row>
        <row r="416">
          <cell r="B416" t="str">
            <v>Смирнова Ирина Михайловна</v>
          </cell>
          <cell r="C416" t="e">
            <v>#N/A</v>
          </cell>
          <cell r="D416" t="str">
            <v>спортивный туризм</v>
          </cell>
          <cell r="E416" t="str">
            <v>б/к</v>
          </cell>
        </row>
        <row r="417">
          <cell r="B417" t="str">
            <v>Смирнова Татьяна Владимировна</v>
          </cell>
          <cell r="C417" t="str">
            <v>Смирнова Татьяна Владимировна</v>
          </cell>
          <cell r="D417">
            <v>0</v>
          </cell>
          <cell r="E417" t="str">
            <v>СС2К</v>
          </cell>
        </row>
        <row r="418">
          <cell r="B418" t="str">
            <v>Соболев Александр Анатольевич</v>
          </cell>
          <cell r="C418" t="str">
            <v>Соболев Александр Анатольевич</v>
          </cell>
          <cell r="D418" t="str">
            <v>спортивный туризм</v>
          </cell>
          <cell r="E418" t="str">
            <v>СС3К</v>
          </cell>
        </row>
        <row r="419">
          <cell r="B419" t="str">
            <v>Сокольский Григорий Сергеевич</v>
          </cell>
          <cell r="C419" t="e">
            <v>#N/A</v>
          </cell>
          <cell r="D419">
            <v>0</v>
          </cell>
          <cell r="E419" t="str">
            <v>СС3К</v>
          </cell>
        </row>
        <row r="420">
          <cell r="B420" t="str">
            <v>Солдатенкова Анастасия Дмитриевна</v>
          </cell>
          <cell r="C420" t="str">
            <v>Солдатенкова Анастасия Дмитриевна</v>
          </cell>
          <cell r="D420" t="str">
            <v>спортивный туризм</v>
          </cell>
          <cell r="E420" t="str">
            <v>СС2К</v>
          </cell>
        </row>
        <row r="421">
          <cell r="B421" t="str">
            <v>Соловьев Владимир Александрович</v>
          </cell>
          <cell r="C421" t="str">
            <v>Соловьев Владимир Александрович</v>
          </cell>
          <cell r="D421" t="str">
            <v>спортивный туризм</v>
          </cell>
          <cell r="E421" t="str">
            <v>СС1К</v>
          </cell>
        </row>
        <row r="422">
          <cell r="B422" t="str">
            <v>Соловьева Александра Алексеевна</v>
          </cell>
          <cell r="C422" t="str">
            <v>Соловьева Александра Алексеевна</v>
          </cell>
          <cell r="D422" t="str">
            <v>спортивный туризм</v>
          </cell>
          <cell r="E422" t="str">
            <v>СС2К</v>
          </cell>
        </row>
        <row r="423">
          <cell r="B423" t="str">
            <v>Сорокин Антон Юрьевич</v>
          </cell>
          <cell r="C423" t="str">
            <v>Сорокин Антон Юрьевич</v>
          </cell>
          <cell r="D423" t="str">
            <v>спортивный туризм</v>
          </cell>
          <cell r="E423" t="str">
            <v>СС3К</v>
          </cell>
        </row>
        <row r="424">
          <cell r="B424" t="str">
            <v>Спатарь Екатерина Николаевна</v>
          </cell>
          <cell r="C424" t="e">
            <v>#N/A</v>
          </cell>
          <cell r="D424" t="str">
            <v>спортивный туризм</v>
          </cell>
          <cell r="E424" t="str">
            <v>б/к</v>
          </cell>
        </row>
        <row r="425">
          <cell r="B425" t="str">
            <v>Спиридонов Роман Сергеевич</v>
          </cell>
          <cell r="C425" t="e">
            <v>#N/A</v>
          </cell>
          <cell r="D425" t="str">
            <v>спортивный туризм</v>
          </cell>
          <cell r="E425" t="str">
            <v>СС3К</v>
          </cell>
        </row>
        <row r="426">
          <cell r="B426" t="str">
            <v>Стародубцева Полина Андреевна</v>
          </cell>
          <cell r="C426" t="e">
            <v>#N/A</v>
          </cell>
          <cell r="D426" t="str">
            <v>спортивный туризм</v>
          </cell>
          <cell r="E426" t="str">
            <v>б/к</v>
          </cell>
        </row>
        <row r="427">
          <cell r="B427" t="str">
            <v>Степанова Елена Александровна</v>
          </cell>
          <cell r="C427" t="e">
            <v>#N/A</v>
          </cell>
          <cell r="D427" t="str">
            <v>спортивный туризм</v>
          </cell>
          <cell r="E427" t="str">
            <v>б/к</v>
          </cell>
        </row>
        <row r="428">
          <cell r="B428" t="str">
            <v>Степанова Светлана Владимировна</v>
          </cell>
          <cell r="C428" t="e">
            <v>#N/A</v>
          </cell>
          <cell r="D428">
            <v>0</v>
          </cell>
          <cell r="E428" t="str">
            <v>СС3К</v>
          </cell>
        </row>
        <row r="429">
          <cell r="B429" t="str">
            <v>Степухин Александр Валерьевич</v>
          </cell>
          <cell r="C429" t="str">
            <v>Степухин Александр Валерьевич</v>
          </cell>
          <cell r="D429" t="str">
            <v>спортивный туризм</v>
          </cell>
          <cell r="E429" t="str">
            <v>СС2К</v>
          </cell>
        </row>
        <row r="430">
          <cell r="B430" t="str">
            <v>Струков Павел Павлович</v>
          </cell>
          <cell r="C430" t="str">
            <v>Струков Павел Павлович</v>
          </cell>
          <cell r="D430" t="str">
            <v>спортивный туризм</v>
          </cell>
          <cell r="E430" t="str">
            <v>СС3К</v>
          </cell>
        </row>
        <row r="431">
          <cell r="B431" t="str">
            <v>Суворова Екатерина Ильинична</v>
          </cell>
          <cell r="C431" t="str">
            <v>Суворова Екатерина Ильинична</v>
          </cell>
          <cell r="D431">
            <v>0</v>
          </cell>
          <cell r="E431" t="str">
            <v>СС3К</v>
          </cell>
        </row>
        <row r="432">
          <cell r="B432" t="str">
            <v>Сукнотова Валентина Николаевна</v>
          </cell>
          <cell r="C432" t="str">
            <v>Сукнотова Валентина Николаевна</v>
          </cell>
          <cell r="D432" t="str">
            <v>спортивный туризм</v>
          </cell>
          <cell r="E432" t="str">
            <v>СС2К</v>
          </cell>
        </row>
        <row r="433">
          <cell r="B433" t="str">
            <v>Сурков Андрей Юрьевич</v>
          </cell>
          <cell r="C433" t="e">
            <v>#N/A</v>
          </cell>
          <cell r="D433">
            <v>0</v>
          </cell>
          <cell r="E433" t="str">
            <v>СС2К</v>
          </cell>
        </row>
        <row r="434">
          <cell r="B434" t="str">
            <v>Сухомлин Денис Игоревич</v>
          </cell>
          <cell r="C434" t="str">
            <v>Сухомлин Денис Игоревич</v>
          </cell>
          <cell r="D434" t="str">
            <v>спортивный туризм</v>
          </cell>
          <cell r="E434" t="str">
            <v>СС3К</v>
          </cell>
        </row>
        <row r="435">
          <cell r="B435" t="str">
            <v>Сычева Дарья Ивановна</v>
          </cell>
          <cell r="C435" t="str">
            <v>Сычева Дарья Ивановна</v>
          </cell>
          <cell r="D435">
            <v>0</v>
          </cell>
          <cell r="E435" t="str">
            <v>СС3К</v>
          </cell>
        </row>
        <row r="436">
          <cell r="B436" t="str">
            <v>Табурянский Олег Ярославович</v>
          </cell>
          <cell r="C436" t="str">
            <v>Табурянский Олег Ярославович</v>
          </cell>
          <cell r="D436">
            <v>0</v>
          </cell>
          <cell r="E436" t="str">
            <v>СС3К</v>
          </cell>
        </row>
        <row r="437">
          <cell r="B437" t="str">
            <v>Тарасеня Дарья Юрьевна</v>
          </cell>
          <cell r="C437" t="str">
            <v>Тарасеня Дарья Юрьевна</v>
          </cell>
          <cell r="D437" t="str">
            <v>спортивный туризм</v>
          </cell>
          <cell r="E437" t="str">
            <v>СС1К</v>
          </cell>
        </row>
        <row r="438">
          <cell r="B438" t="str">
            <v>Тарасеня Татьяна Юрьевна</v>
          </cell>
          <cell r="C438" t="str">
            <v>Тарасеня Татьяна Юрьевна</v>
          </cell>
          <cell r="D438" t="str">
            <v>спортивный туризм</v>
          </cell>
          <cell r="E438" t="str">
            <v>СС1К</v>
          </cell>
        </row>
        <row r="439">
          <cell r="B439" t="str">
            <v>Тарасова Анастасия Дмитриевна</v>
          </cell>
          <cell r="C439" t="e">
            <v>#N/A</v>
          </cell>
          <cell r="D439" t="str">
            <v>спортивный туризм</v>
          </cell>
          <cell r="E439" t="str">
            <v>б/к</v>
          </cell>
        </row>
        <row r="440">
          <cell r="B440" t="str">
            <v>Тарасова Татьяна Александровна</v>
          </cell>
          <cell r="C440" t="e">
            <v>#N/A</v>
          </cell>
          <cell r="D440" t="str">
            <v>спортивный туризм</v>
          </cell>
          <cell r="E440" t="str">
            <v>СС3К</v>
          </cell>
        </row>
        <row r="441">
          <cell r="B441" t="str">
            <v>Тарасова Юлия Анатольевна</v>
          </cell>
          <cell r="C441" t="e">
            <v>#N/A</v>
          </cell>
          <cell r="D441">
            <v>0</v>
          </cell>
          <cell r="E441" t="str">
            <v>СС2К</v>
          </cell>
        </row>
        <row r="442">
          <cell r="B442" t="str">
            <v>Терехов Александр Михайлович</v>
          </cell>
          <cell r="C442" t="str">
            <v>Терехов Александр Михайлович</v>
          </cell>
          <cell r="D442" t="str">
            <v>спортивный туризм</v>
          </cell>
          <cell r="E442" t="str">
            <v>СС3К</v>
          </cell>
        </row>
        <row r="443">
          <cell r="B443" t="str">
            <v>Терехов Михаил Юрьевич</v>
          </cell>
          <cell r="C443" t="str">
            <v>Терехов Михаил Юрьевич</v>
          </cell>
          <cell r="D443">
            <v>0</v>
          </cell>
          <cell r="E443" t="str">
            <v>СС3К</v>
          </cell>
        </row>
        <row r="444">
          <cell r="B444" t="str">
            <v>Тимошенко Елена Витальевна</v>
          </cell>
          <cell r="C444" t="str">
            <v>Тимошенко Елена Витальевна</v>
          </cell>
          <cell r="D444" t="str">
            <v>спортивный туризм</v>
          </cell>
          <cell r="E444" t="str">
            <v>СС3К</v>
          </cell>
        </row>
        <row r="445">
          <cell r="B445" t="str">
            <v>Ткачёнок Андрей Андреевич</v>
          </cell>
          <cell r="C445" t="str">
            <v>Ткачёнок Андрей Андреевич</v>
          </cell>
          <cell r="D445" t="str">
            <v>спортивный туризм</v>
          </cell>
          <cell r="E445" t="str">
            <v>СС1К</v>
          </cell>
        </row>
        <row r="446">
          <cell r="B446" t="str">
            <v>Токарев Александр Александрович</v>
          </cell>
          <cell r="C446" t="str">
            <v>Токарев Александр Александрович</v>
          </cell>
          <cell r="D446" t="str">
            <v>спортивный туризм</v>
          </cell>
          <cell r="E446" t="str">
            <v>СС1К</v>
          </cell>
        </row>
        <row r="447">
          <cell r="B447" t="str">
            <v>Толокнов Виктор Николаевич</v>
          </cell>
          <cell r="C447" t="str">
            <v>Толокнов Виктор Николаевич</v>
          </cell>
          <cell r="D447" t="str">
            <v>спортивный туризм</v>
          </cell>
          <cell r="E447" t="str">
            <v>СС2К</v>
          </cell>
        </row>
        <row r="448">
          <cell r="B448" t="str">
            <v>Трай Людмила Николаевна</v>
          </cell>
          <cell r="C448" t="str">
            <v>Трай Людмила Николаевна</v>
          </cell>
          <cell r="D448" t="str">
            <v>спортивный туризм</v>
          </cell>
          <cell r="E448" t="str">
            <v>СС1К</v>
          </cell>
        </row>
        <row r="449">
          <cell r="B449" t="str">
            <v>Трикозов Виктор Михайлович</v>
          </cell>
          <cell r="C449" t="str">
            <v>Трикозов Виктор Михайлович</v>
          </cell>
          <cell r="D449" t="str">
            <v>спортивный туризм</v>
          </cell>
          <cell r="E449" t="str">
            <v>СС3К</v>
          </cell>
        </row>
        <row r="450">
          <cell r="B450" t="str">
            <v>Трофименко Александр Сергеевич</v>
          </cell>
          <cell r="C450" t="e">
            <v>#N/A</v>
          </cell>
          <cell r="D450" t="str">
            <v>спортивный туризм</v>
          </cell>
          <cell r="E450" t="str">
            <v>б/к</v>
          </cell>
        </row>
        <row r="451">
          <cell r="B451" t="str">
            <v>Трубач Дмитрий Романович</v>
          </cell>
          <cell r="C451" t="str">
            <v>Трубач Дмитрий Романович</v>
          </cell>
          <cell r="D451">
            <v>0</v>
          </cell>
          <cell r="E451" t="str">
            <v>СС3К</v>
          </cell>
        </row>
        <row r="452">
          <cell r="B452" t="str">
            <v>Трушечкина Лариса Кальмановна</v>
          </cell>
          <cell r="C452" t="e">
            <v>#N/A</v>
          </cell>
          <cell r="D452">
            <v>0</v>
          </cell>
          <cell r="E452" t="str">
            <v>СС2К</v>
          </cell>
        </row>
        <row r="453">
          <cell r="B453" t="str">
            <v>Турлыгина Ирина Юрьевна</v>
          </cell>
          <cell r="C453" t="str">
            <v>Турлыгина Ирина Юрьевна</v>
          </cell>
          <cell r="D453">
            <v>0</v>
          </cell>
          <cell r="E453" t="str">
            <v>СС3К</v>
          </cell>
        </row>
        <row r="454">
          <cell r="B454" t="str">
            <v>Тушевский Никита Сергеевич</v>
          </cell>
          <cell r="C454" t="str">
            <v>Тушевский Никита Сергеевич</v>
          </cell>
          <cell r="D454">
            <v>0</v>
          </cell>
          <cell r="E454" t="str">
            <v>СС3К</v>
          </cell>
        </row>
        <row r="455">
          <cell r="B455" t="str">
            <v>Уколова Ольга Сергеевна</v>
          </cell>
          <cell r="C455" t="str">
            <v>Уколова Ольга Сергеевна</v>
          </cell>
          <cell r="D455">
            <v>0</v>
          </cell>
          <cell r="E455" t="str">
            <v>СС3К</v>
          </cell>
        </row>
        <row r="456">
          <cell r="B456" t="str">
            <v>Ульянов Александр Олегович</v>
          </cell>
          <cell r="C456" t="str">
            <v>Ульянов Александр Олегович</v>
          </cell>
          <cell r="D456" t="str">
            <v>спортивный туризм</v>
          </cell>
          <cell r="E456" t="str">
            <v>СС1К</v>
          </cell>
        </row>
        <row r="457">
          <cell r="B457" t="str">
            <v>Ушкалов Максим Евгеньевич</v>
          </cell>
          <cell r="C457" t="str">
            <v>Ушкалов Максим Евгеньевич</v>
          </cell>
          <cell r="D457" t="str">
            <v>спортивный туризм</v>
          </cell>
          <cell r="E457" t="str">
            <v>СС3К</v>
          </cell>
        </row>
        <row r="458">
          <cell r="B458" t="str">
            <v>Фадеева Станислава Максимовна</v>
          </cell>
          <cell r="C458" t="e">
            <v>#N/A</v>
          </cell>
          <cell r="D458">
            <v>0</v>
          </cell>
          <cell r="E458" t="str">
            <v>СС3К</v>
          </cell>
        </row>
        <row r="459">
          <cell r="B459" t="str">
            <v>Федоров Владимир Святославович</v>
          </cell>
          <cell r="C459" t="e">
            <v>#N/A</v>
          </cell>
          <cell r="D459" t="str">
            <v>спортивный туризм</v>
          </cell>
          <cell r="E459" t="str">
            <v>СС3К</v>
          </cell>
        </row>
        <row r="460">
          <cell r="B460" t="str">
            <v>Федоров Данил Евгеньевич</v>
          </cell>
          <cell r="C460" t="str">
            <v>Федоров Данил Евгеньевич</v>
          </cell>
          <cell r="D460" t="str">
            <v>спортивный туризм</v>
          </cell>
          <cell r="E460" t="str">
            <v>СС2К</v>
          </cell>
        </row>
        <row r="461">
          <cell r="B461" t="str">
            <v>Федоров Леонид Александрович</v>
          </cell>
          <cell r="C461" t="e">
            <v>#N/A</v>
          </cell>
          <cell r="D461" t="str">
            <v>спортивный туризм</v>
          </cell>
          <cell r="E461" t="str">
            <v>СС1К</v>
          </cell>
        </row>
        <row r="462">
          <cell r="B462" t="str">
            <v>Федотов Алексей Евгеньевич</v>
          </cell>
          <cell r="C462" t="str">
            <v>Федотов Алексей Евгеньевич</v>
          </cell>
          <cell r="D462" t="str">
            <v>спортивный туризм</v>
          </cell>
          <cell r="E462" t="str">
            <v>СС1К</v>
          </cell>
        </row>
        <row r="463">
          <cell r="B463" t="str">
            <v>Федотова Анна Александровна</v>
          </cell>
          <cell r="C463" t="str">
            <v>Федотова Анна Александровна</v>
          </cell>
          <cell r="D463" t="str">
            <v>спортивный туризм</v>
          </cell>
          <cell r="E463" t="str">
            <v>ССВК</v>
          </cell>
        </row>
        <row r="464">
          <cell r="B464" t="str">
            <v>Федотова Евгения Андреевна</v>
          </cell>
          <cell r="C464" t="str">
            <v>Федотова Евгения Андреевна</v>
          </cell>
          <cell r="D464" t="str">
            <v>спортивный туризм</v>
          </cell>
          <cell r="E464" t="str">
            <v>б/к</v>
          </cell>
        </row>
        <row r="465">
          <cell r="B465" t="str">
            <v>Лапина Мария Александровна</v>
          </cell>
          <cell r="C465" t="str">
            <v>Лапина Мария Александровна</v>
          </cell>
          <cell r="D465" t="str">
            <v>спортивный туризм</v>
          </cell>
          <cell r="E465" t="str">
            <v>СС1К</v>
          </cell>
        </row>
        <row r="466">
          <cell r="B466" t="str">
            <v>Филимоненков Евгений Игоревич</v>
          </cell>
          <cell r="C466" t="e">
            <v>#N/A</v>
          </cell>
          <cell r="D466" t="str">
            <v>спортивный туризм</v>
          </cell>
          <cell r="E466" t="str">
            <v>б/к</v>
          </cell>
        </row>
        <row r="467">
          <cell r="B467" t="str">
            <v>Филиппова Маргарита Викторовна</v>
          </cell>
          <cell r="C467" t="str">
            <v>Филиппова Маргарита Викторовна</v>
          </cell>
          <cell r="D467">
            <v>0</v>
          </cell>
          <cell r="E467" t="str">
            <v>СС3К</v>
          </cell>
        </row>
        <row r="468">
          <cell r="B468" t="str">
            <v>Флоринская Евгения Алексеевна</v>
          </cell>
          <cell r="C468" t="e">
            <v>#N/A</v>
          </cell>
          <cell r="D468" t="str">
            <v>спортивный туризм</v>
          </cell>
          <cell r="E468" t="str">
            <v>б/к</v>
          </cell>
        </row>
        <row r="469">
          <cell r="B469" t="str">
            <v>Флоринская Ирина Игоревна</v>
          </cell>
          <cell r="C469" t="str">
            <v>Флоринская Ирина Игоревна</v>
          </cell>
          <cell r="D469" t="str">
            <v>спортивный туризм</v>
          </cell>
          <cell r="E469" t="str">
            <v>СС3К</v>
          </cell>
        </row>
        <row r="470">
          <cell r="B470" t="str">
            <v>Фомина Анна Олеговна</v>
          </cell>
          <cell r="C470" t="str">
            <v>Фомина Анна Олеговна</v>
          </cell>
          <cell r="D470">
            <v>0</v>
          </cell>
          <cell r="E470" t="str">
            <v>СС3К</v>
          </cell>
        </row>
        <row r="471">
          <cell r="B471" t="str">
            <v>Хамаева Майя Владимировна</v>
          </cell>
          <cell r="C471" t="e">
            <v>#N/A</v>
          </cell>
          <cell r="D471">
            <v>0</v>
          </cell>
          <cell r="E471" t="str">
            <v>СС2К</v>
          </cell>
        </row>
        <row r="472">
          <cell r="B472" t="str">
            <v>Хатков Алий Мосович</v>
          </cell>
          <cell r="C472" t="e">
            <v>#N/A</v>
          </cell>
          <cell r="D472">
            <v>0</v>
          </cell>
          <cell r="E472" t="str">
            <v>ССВК</v>
          </cell>
        </row>
        <row r="473">
          <cell r="B473" t="str">
            <v>Хворова Тамара Владимировна</v>
          </cell>
          <cell r="C473" t="e">
            <v>#N/A</v>
          </cell>
          <cell r="D473">
            <v>0</v>
          </cell>
          <cell r="E473" t="str">
            <v>СС2К</v>
          </cell>
        </row>
        <row r="474">
          <cell r="B474" t="str">
            <v>Ходунов Дмитрий Александрович</v>
          </cell>
          <cell r="C474" t="e">
            <v>#N/A</v>
          </cell>
          <cell r="D474" t="str">
            <v>спортивный туризм</v>
          </cell>
          <cell r="E474" t="str">
            <v>б/к</v>
          </cell>
        </row>
        <row r="475">
          <cell r="B475" t="str">
            <v>Хохлов Николай Сергеевич</v>
          </cell>
          <cell r="C475" t="str">
            <v>Хохлов Николай Сергеевич</v>
          </cell>
          <cell r="D475">
            <v>0</v>
          </cell>
          <cell r="E475" t="str">
            <v>СС3К</v>
          </cell>
        </row>
        <row r="476">
          <cell r="B476" t="str">
            <v>Хугаев Анатолий Михайлович</v>
          </cell>
          <cell r="C476" t="str">
            <v>Хугаев Анатолий Михайлович</v>
          </cell>
          <cell r="D476">
            <v>0</v>
          </cell>
          <cell r="E476" t="str">
            <v>СС3К</v>
          </cell>
        </row>
        <row r="477">
          <cell r="B477" t="str">
            <v>Хусаинов Ильдар Рафисович</v>
          </cell>
          <cell r="C477" t="e">
            <v>#N/A</v>
          </cell>
          <cell r="D477" t="str">
            <v>спортивный туризм</v>
          </cell>
          <cell r="E477" t="str">
            <v>СС3К</v>
          </cell>
        </row>
        <row r="478">
          <cell r="B478" t="str">
            <v>Цибульский Алексей Викторович</v>
          </cell>
          <cell r="C478" t="str">
            <v>Цибульский Алексей Викторович</v>
          </cell>
          <cell r="D478" t="str">
            <v>спортивный туризм</v>
          </cell>
          <cell r="E478" t="str">
            <v>СС3К</v>
          </cell>
        </row>
        <row r="479">
          <cell r="B479" t="str">
            <v>Чанышева Амина Фанисовна</v>
          </cell>
          <cell r="C479" t="str">
            <v>Чанышева Амина Фанисовна</v>
          </cell>
          <cell r="D479" t="str">
            <v>спортивный туризм</v>
          </cell>
          <cell r="E479" t="str">
            <v>СС1К</v>
          </cell>
        </row>
        <row r="480">
          <cell r="B480" t="str">
            <v>Чеботарева Юлия Александровна</v>
          </cell>
          <cell r="C480" t="e">
            <v>#N/A</v>
          </cell>
          <cell r="D480" t="str">
            <v>спортивный туризм</v>
          </cell>
          <cell r="E480" t="str">
            <v>б/к</v>
          </cell>
        </row>
        <row r="481">
          <cell r="B481" t="str">
            <v>Червинский Семен Дмитриевич</v>
          </cell>
          <cell r="C481" t="str">
            <v>Червинский Семен Дмитриевич</v>
          </cell>
          <cell r="D481" t="str">
            <v>спортивный туризм</v>
          </cell>
          <cell r="E481" t="str">
            <v>СС3К</v>
          </cell>
        </row>
        <row r="482">
          <cell r="B482" t="str">
            <v>Черданцева Елена Максимовна</v>
          </cell>
          <cell r="C482" t="e">
            <v>#N/A</v>
          </cell>
          <cell r="D482">
            <v>0</v>
          </cell>
          <cell r="E482" t="str">
            <v>ЮС</v>
          </cell>
        </row>
        <row r="483">
          <cell r="B483" t="str">
            <v>Череватенко Екатерина Андреевна</v>
          </cell>
          <cell r="C483" t="str">
            <v>Череватенко Екатерина Андреевна</v>
          </cell>
          <cell r="D483" t="str">
            <v>спортивный туризм</v>
          </cell>
          <cell r="E483" t="str">
            <v>СС3К</v>
          </cell>
        </row>
        <row r="484">
          <cell r="B484" t="str">
            <v>Череватенко Елена Анатольевна</v>
          </cell>
          <cell r="C484" t="str">
            <v>Череватенко Елена Анатольевна</v>
          </cell>
          <cell r="D484" t="str">
            <v>спортивный туризм</v>
          </cell>
          <cell r="E484" t="str">
            <v>СС1К</v>
          </cell>
        </row>
        <row r="485">
          <cell r="B485" t="str">
            <v>Черевичкин Дмитрий Александрович</v>
          </cell>
          <cell r="C485" t="e">
            <v>#N/A</v>
          </cell>
          <cell r="D485" t="str">
            <v>спортивный туризм</v>
          </cell>
          <cell r="E485" t="str">
            <v>б/к</v>
          </cell>
        </row>
        <row r="486">
          <cell r="B486" t="str">
            <v>Чередниченко Даниил Лемаркович</v>
          </cell>
          <cell r="C486" t="e">
            <v>#N/A</v>
          </cell>
          <cell r="D486" t="str">
            <v>спортивный туризм</v>
          </cell>
          <cell r="E486" t="str">
            <v>СС1К</v>
          </cell>
        </row>
        <row r="487">
          <cell r="B487" t="str">
            <v>Чередниченко Филипп Лемаркович</v>
          </cell>
          <cell r="C487" t="str">
            <v>Чередниченко Филипп Лемаркович</v>
          </cell>
          <cell r="D487" t="str">
            <v>спортивный туризм</v>
          </cell>
          <cell r="E487" t="str">
            <v>ССВК</v>
          </cell>
        </row>
        <row r="488">
          <cell r="B488" t="str">
            <v>Чередова Анна Александровна</v>
          </cell>
          <cell r="C488" t="e">
            <v>#N/A</v>
          </cell>
          <cell r="D488" t="str">
            <v>спортивный туризм</v>
          </cell>
          <cell r="E488" t="str">
            <v>б/к</v>
          </cell>
        </row>
        <row r="489">
          <cell r="B489" t="str">
            <v>Черепанова Юлия Васильевна</v>
          </cell>
          <cell r="C489" t="e">
            <v>#N/A</v>
          </cell>
          <cell r="D489">
            <v>0</v>
          </cell>
          <cell r="E489" t="str">
            <v>СС2К</v>
          </cell>
        </row>
        <row r="490">
          <cell r="B490" t="str">
            <v>Черкасов Сергей Юрьевич</v>
          </cell>
          <cell r="C490" t="str">
            <v>Черкасов Сергей Юрьевич</v>
          </cell>
          <cell r="D490" t="str">
            <v>спортивный туризм</v>
          </cell>
          <cell r="E490" t="str">
            <v>СС3К</v>
          </cell>
        </row>
        <row r="491">
          <cell r="B491" t="str">
            <v>Черкасова Маргарита Олеговна</v>
          </cell>
          <cell r="C491" t="str">
            <v>Черкасова Маргарита Олеговна</v>
          </cell>
          <cell r="D491" t="str">
            <v>спортивный туризм</v>
          </cell>
          <cell r="E491" t="str">
            <v>СС1К</v>
          </cell>
        </row>
        <row r="492">
          <cell r="B492" t="str">
            <v>Чернова Мария Алексеевна</v>
          </cell>
          <cell r="C492" t="e">
            <v>#N/A</v>
          </cell>
          <cell r="D492" t="str">
            <v>спортивный туризм</v>
          </cell>
          <cell r="E492" t="str">
            <v>б/к</v>
          </cell>
        </row>
        <row r="493">
          <cell r="B493" t="str">
            <v>Чернышев Лоренс Юрьевич</v>
          </cell>
          <cell r="C493" t="str">
            <v>Чернышев Лоренс Юрьевич</v>
          </cell>
          <cell r="D493">
            <v>0</v>
          </cell>
          <cell r="E493" t="str">
            <v>СС3К</v>
          </cell>
        </row>
        <row r="494">
          <cell r="B494" t="str">
            <v>Чертков Евгений Дмитриевич</v>
          </cell>
          <cell r="C494" t="str">
            <v>Чертков Евгений Дмитриевич</v>
          </cell>
          <cell r="D494" t="str">
            <v>спортивный туризм</v>
          </cell>
          <cell r="E494" t="str">
            <v>СС3К</v>
          </cell>
        </row>
        <row r="495">
          <cell r="B495" t="str">
            <v>Чесноков Дмитрий Владимирович</v>
          </cell>
          <cell r="C495" t="str">
            <v>Чесноков Дмитрий Владимирович</v>
          </cell>
          <cell r="D495" t="str">
            <v>спортивный туризм</v>
          </cell>
          <cell r="E495" t="str">
            <v>СС1К</v>
          </cell>
        </row>
        <row r="496">
          <cell r="B496" t="str">
            <v>Чеснокова Дарья Евгеньевна</v>
          </cell>
          <cell r="C496" t="str">
            <v>Чеснокова Дарья Евгеньевна</v>
          </cell>
          <cell r="D496">
            <v>0</v>
          </cell>
          <cell r="E496" t="str">
            <v>СС3К</v>
          </cell>
        </row>
        <row r="497">
          <cell r="B497" t="str">
            <v>Чижик-Фриновская Влада Вадимовна</v>
          </cell>
          <cell r="C497" t="str">
            <v>Чижик-Фриновская Влада Вадимовна</v>
          </cell>
          <cell r="D497" t="str">
            <v>спортивный туризм</v>
          </cell>
          <cell r="E497" t="str">
            <v>СС3К</v>
          </cell>
        </row>
        <row r="498">
          <cell r="B498" t="str">
            <v>Чижик-Фриновский Алексей Вадимович</v>
          </cell>
          <cell r="C498" t="str">
            <v>Чижик-Фриновский Алексей Вадимович</v>
          </cell>
          <cell r="D498">
            <v>0</v>
          </cell>
          <cell r="E498" t="str">
            <v>СС3К</v>
          </cell>
        </row>
        <row r="499">
          <cell r="B499" t="str">
            <v>Чиркина Екатерина Владимировна</v>
          </cell>
          <cell r="C499" t="str">
            <v>Чиркина Екатерина Владимировна</v>
          </cell>
          <cell r="D499">
            <v>0</v>
          </cell>
          <cell r="E499" t="str">
            <v>СС3К</v>
          </cell>
        </row>
        <row r="500">
          <cell r="B500" t="str">
            <v>Чистякова Вера Владимировна</v>
          </cell>
          <cell r="C500" t="str">
            <v>Чистякова Вера Владимировна</v>
          </cell>
          <cell r="D500" t="str">
            <v>спортивный туризм</v>
          </cell>
          <cell r="E500" t="str">
            <v>СС1К</v>
          </cell>
        </row>
        <row r="501">
          <cell r="B501" t="str">
            <v>Чистякова Юлия Александровна</v>
          </cell>
          <cell r="C501" t="e">
            <v>#N/A</v>
          </cell>
          <cell r="D501" t="str">
            <v>спортивный туризм</v>
          </cell>
          <cell r="E501" t="str">
            <v>СС1К</v>
          </cell>
        </row>
        <row r="502">
          <cell r="B502" t="str">
            <v>Чубей Ольга Борисовна</v>
          </cell>
          <cell r="C502" t="e">
            <v>#N/A</v>
          </cell>
          <cell r="D502" t="str">
            <v>спортивный туризм</v>
          </cell>
          <cell r="E502" t="str">
            <v>СС3К</v>
          </cell>
        </row>
        <row r="503">
          <cell r="B503" t="str">
            <v>Чумаченко Сергей Валерьевич</v>
          </cell>
          <cell r="C503" t="str">
            <v>Чумаченко Сергей Валерьевич</v>
          </cell>
          <cell r="D503">
            <v>0</v>
          </cell>
          <cell r="E503" t="str">
            <v>СС3К</v>
          </cell>
        </row>
        <row r="504">
          <cell r="B504" t="str">
            <v>Чупров Михаил Иванович</v>
          </cell>
          <cell r="C504" t="e">
            <v>#N/A</v>
          </cell>
          <cell r="D504">
            <v>0</v>
          </cell>
          <cell r="E504" t="str">
            <v>СС2К</v>
          </cell>
        </row>
        <row r="505">
          <cell r="B505" t="str">
            <v>Шаламянский Михаил Аркадьевич</v>
          </cell>
          <cell r="C505" t="e">
            <v>#N/A</v>
          </cell>
          <cell r="D505" t="str">
            <v>спортивный туризм</v>
          </cell>
          <cell r="E505" t="str">
            <v>СС1К</v>
          </cell>
        </row>
        <row r="506">
          <cell r="B506" t="str">
            <v>Шашков Леонид Борисович</v>
          </cell>
          <cell r="C506" t="str">
            <v>Шашков Леонид Борисович</v>
          </cell>
          <cell r="D506">
            <v>0</v>
          </cell>
          <cell r="E506" t="str">
            <v>СС3К</v>
          </cell>
        </row>
        <row r="507">
          <cell r="B507" t="str">
            <v>Шелихова Наталия Евгеньевна</v>
          </cell>
          <cell r="C507" t="str">
            <v>Шелихова Наталия Евгеньевна</v>
          </cell>
          <cell r="D507">
            <v>0</v>
          </cell>
          <cell r="E507" t="str">
            <v>СС1К</v>
          </cell>
        </row>
        <row r="508">
          <cell r="B508" t="str">
            <v>Шендерович Альберт Валентинович</v>
          </cell>
          <cell r="C508" t="str">
            <v>Шендерович Альберт Валентинович</v>
          </cell>
          <cell r="D508" t="str">
            <v>спортивный туризм</v>
          </cell>
          <cell r="E508" t="str">
            <v>ССВК</v>
          </cell>
        </row>
        <row r="509">
          <cell r="B509" t="str">
            <v>Ширыкалова Диана Александровна</v>
          </cell>
          <cell r="C509" t="str">
            <v>Ширыкалова Диана Александровна</v>
          </cell>
          <cell r="D509">
            <v>0</v>
          </cell>
          <cell r="E509" t="str">
            <v>ЮС</v>
          </cell>
        </row>
        <row r="510">
          <cell r="B510" t="str">
            <v>Ширяев Дмитрий Александрович</v>
          </cell>
          <cell r="C510" t="str">
            <v>Ширяев Дмитрий Александрович</v>
          </cell>
          <cell r="D510" t="str">
            <v>спортивный туризм</v>
          </cell>
          <cell r="E510" t="str">
            <v>СС3К</v>
          </cell>
        </row>
        <row r="511">
          <cell r="B511" t="str">
            <v>Шкавро Анастасия Игоревна</v>
          </cell>
          <cell r="C511" t="e">
            <v>#N/A</v>
          </cell>
          <cell r="D511" t="str">
            <v>спортивный туризм</v>
          </cell>
          <cell r="E511" t="str">
            <v>б/к</v>
          </cell>
        </row>
        <row r="512">
          <cell r="B512" t="str">
            <v>Шмелев Сергей Андреевич</v>
          </cell>
          <cell r="C512" t="str">
            <v>Шмелев Сергей Андреевич</v>
          </cell>
          <cell r="D512" t="str">
            <v>спортивный туризм</v>
          </cell>
          <cell r="E512" t="str">
            <v>СС3К</v>
          </cell>
        </row>
        <row r="513">
          <cell r="B513" t="str">
            <v>Шувалова Анна Дмитриевна</v>
          </cell>
          <cell r="C513" t="e">
            <v>#N/A</v>
          </cell>
          <cell r="D513" t="str">
            <v>спортивный туризм</v>
          </cell>
          <cell r="E513" t="str">
            <v>б/к</v>
          </cell>
        </row>
        <row r="514">
          <cell r="B514" t="str">
            <v>Щелоков Иван Викторович</v>
          </cell>
          <cell r="C514" t="e">
            <v>#N/A</v>
          </cell>
          <cell r="D514" t="str">
            <v>спортивный туризм</v>
          </cell>
          <cell r="E514" t="str">
            <v>СС2К</v>
          </cell>
        </row>
        <row r="515">
          <cell r="B515" t="str">
            <v>Щетинин Михаил Анатольевич</v>
          </cell>
          <cell r="C515" t="e">
            <v>#N/A</v>
          </cell>
          <cell r="D515" t="str">
            <v>спортивный туризм</v>
          </cell>
          <cell r="E515" t="str">
            <v>СС3К</v>
          </cell>
        </row>
        <row r="516">
          <cell r="B516" t="str">
            <v>Юдин Вячеслав Юрьевич</v>
          </cell>
          <cell r="C516" t="str">
            <v>Юдин Вячеслав Юрьевич</v>
          </cell>
          <cell r="D516">
            <v>0</v>
          </cell>
          <cell r="E516" t="str">
            <v>СС3К</v>
          </cell>
        </row>
        <row r="517">
          <cell r="B517" t="str">
            <v>Юдина Елена Анатольевна</v>
          </cell>
          <cell r="C517" t="e">
            <v>#N/A</v>
          </cell>
          <cell r="D517">
            <v>0</v>
          </cell>
          <cell r="E517" t="str">
            <v>СС2К</v>
          </cell>
        </row>
        <row r="518">
          <cell r="B518" t="str">
            <v>Юнин Александр Геннадьевич</v>
          </cell>
          <cell r="C518" t="e">
            <v>#N/A</v>
          </cell>
          <cell r="D518" t="str">
            <v>спортивный туризм</v>
          </cell>
          <cell r="E518" t="str">
            <v>СС3К</v>
          </cell>
        </row>
        <row r="519">
          <cell r="B519" t="str">
            <v>Якименко Вера Петровна</v>
          </cell>
          <cell r="C519" t="str">
            <v>Якименко Вера Петровна</v>
          </cell>
          <cell r="D519" t="str">
            <v>спортивный туризм</v>
          </cell>
          <cell r="E519" t="str">
            <v>СС1К</v>
          </cell>
        </row>
        <row r="520">
          <cell r="B520" t="str">
            <v>Якимов Никита Владимирович</v>
          </cell>
          <cell r="C520" t="e">
            <v>#N/A</v>
          </cell>
          <cell r="D520">
            <v>0</v>
          </cell>
          <cell r="E520" t="str">
            <v>СС3К</v>
          </cell>
        </row>
        <row r="521">
          <cell r="B521" t="str">
            <v>Якимчук Дмитрий Игоревич</v>
          </cell>
          <cell r="C521" t="e">
            <v>#N/A</v>
          </cell>
          <cell r="D521" t="str">
            <v>спортивный туризм</v>
          </cell>
          <cell r="E521" t="str">
            <v>СС3К</v>
          </cell>
        </row>
        <row r="522">
          <cell r="B522" t="str">
            <v>Яковлев Георгий Александрович</v>
          </cell>
          <cell r="C522" t="str">
            <v>Яковлев Георгий Александрович</v>
          </cell>
          <cell r="D522" t="str">
            <v>спортивный туризм</v>
          </cell>
          <cell r="E522" t="str">
            <v>СС3К</v>
          </cell>
        </row>
        <row r="523">
          <cell r="B523" t="str">
            <v>Яковлев Максим Александрович</v>
          </cell>
          <cell r="C523" t="e">
            <v>#N/A</v>
          </cell>
          <cell r="D523" t="str">
            <v>спортивный туризм</v>
          </cell>
          <cell r="E523" t="str">
            <v>б/к</v>
          </cell>
        </row>
        <row r="524">
          <cell r="B524" t="str">
            <v>Яковчук Владислав Петрович</v>
          </cell>
          <cell r="C524" t="str">
            <v>Яковчук Владислав Петрович</v>
          </cell>
          <cell r="D524">
            <v>0</v>
          </cell>
          <cell r="E524" t="str">
            <v>СС3К</v>
          </cell>
        </row>
        <row r="525">
          <cell r="B525" t="str">
            <v>Якунин Владимир Евгеньевич</v>
          </cell>
          <cell r="C525" t="str">
            <v>Якунин Владимир Евгеньевич</v>
          </cell>
          <cell r="D525" t="str">
            <v>спортивный туризм</v>
          </cell>
          <cell r="E525" t="str">
            <v>СС3К</v>
          </cell>
        </row>
        <row r="526">
          <cell r="B526" t="str">
            <v>Якунина Анна Анатольевна</v>
          </cell>
          <cell r="C526" t="str">
            <v>Якунина Анна Анатольевна</v>
          </cell>
          <cell r="D526" t="str">
            <v>спортивный туризм</v>
          </cell>
          <cell r="E526" t="str">
            <v>СС3К</v>
          </cell>
        </row>
        <row r="527">
          <cell r="B527" t="str">
            <v>Якушенков Андрей Владимирович</v>
          </cell>
          <cell r="C527" t="str">
            <v>Якушенков Андрей Владимирович</v>
          </cell>
          <cell r="D527" t="str">
            <v>спортивный туризм</v>
          </cell>
          <cell r="E527" t="str">
            <v>СС3К</v>
          </cell>
        </row>
        <row r="528">
          <cell r="B528" t="str">
            <v>Якушенок Владимир Александрович</v>
          </cell>
          <cell r="C528" t="str">
            <v>Якушенок Владимир Александрович</v>
          </cell>
          <cell r="D528" t="str">
            <v>спортивный туризм</v>
          </cell>
          <cell r="E528" t="str">
            <v>СС3К</v>
          </cell>
        </row>
        <row r="529">
          <cell r="B529" t="str">
            <v>Яшков Евгений Олегович</v>
          </cell>
          <cell r="C529" t="str">
            <v>Яшков Евгений Олегович</v>
          </cell>
          <cell r="D529" t="str">
            <v>спортивный туризм</v>
          </cell>
          <cell r="E529" t="str">
            <v>СС3К</v>
          </cell>
        </row>
        <row r="530">
          <cell r="B530" t="str">
            <v>Костылев Юрий Сергеевича</v>
          </cell>
          <cell r="C530" t="str">
            <v>Костылев Юрий Сергеевича</v>
          </cell>
          <cell r="D530">
            <v>0</v>
          </cell>
          <cell r="E530" t="str">
            <v>ССВК</v>
          </cell>
        </row>
        <row r="531">
          <cell r="B531">
            <v>0</v>
          </cell>
          <cell r="C531" t="e">
            <v>#N/A</v>
          </cell>
          <cell r="D531">
            <v>0</v>
          </cell>
          <cell r="E531">
            <v>0</v>
          </cell>
        </row>
        <row r="532">
          <cell r="B532" t="str">
            <v>Попов Юрий Анатольевич</v>
          </cell>
          <cell r="C532" t="e">
            <v>#N/A</v>
          </cell>
          <cell r="D532">
            <v>0</v>
          </cell>
          <cell r="E532" t="str">
            <v>СС1К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20"/>
  <sheetViews>
    <sheetView tabSelected="1" zoomScaleNormal="100" workbookViewId="0">
      <pane xSplit="2" ySplit="2" topLeftCell="G48" activePane="bottomRight" state="frozen"/>
      <selection pane="topRight" activeCell="C1" sqref="C1"/>
      <selection pane="bottomLeft" activeCell="A4" sqref="A4"/>
      <selection pane="bottomRight" activeCell="B67" sqref="B67"/>
    </sheetView>
  </sheetViews>
  <sheetFormatPr defaultColWidth="8.85546875" defaultRowHeight="15.75" outlineLevelCol="1" x14ac:dyDescent="0.25"/>
  <cols>
    <col min="1" max="1" width="4.7109375" style="5" bestFit="1" customWidth="1"/>
    <col min="2" max="2" width="42.140625" style="25" customWidth="1"/>
    <col min="3" max="3" width="10.42578125" style="40" hidden="1" customWidth="1" outlineLevel="1"/>
    <col min="4" max="4" width="8.42578125" style="40" hidden="1" customWidth="1" outlineLevel="1"/>
    <col min="5" max="5" width="22.140625" style="25" hidden="1" customWidth="1" outlineLevel="1"/>
    <col min="6" max="6" width="16.28515625" style="25" hidden="1" customWidth="1" outlineLevel="1"/>
    <col min="7" max="7" width="8.140625" style="40" customWidth="1" collapsed="1"/>
    <col min="8" max="8" width="16.28515625" style="20" customWidth="1"/>
    <col min="9" max="9" width="14.5703125" style="20" customWidth="1"/>
    <col min="10" max="10" width="9.28515625" style="18" bestFit="1" customWidth="1" collapsed="1"/>
    <col min="11" max="11" width="14.42578125" style="19" customWidth="1"/>
    <col min="12" max="12" width="12" style="20" bestFit="1" customWidth="1"/>
    <col min="13" max="13" width="14.28515625" style="20" customWidth="1"/>
    <col min="14" max="14" width="14.28515625" style="23" customWidth="1"/>
    <col min="15" max="15" width="4.28515625" style="23" customWidth="1"/>
    <col min="16" max="16" width="5.7109375" style="47" customWidth="1"/>
    <col min="17" max="18" width="8.85546875" style="47" hidden="1" customWidth="1"/>
    <col min="19" max="19" width="0" style="47" hidden="1" customWidth="1"/>
    <col min="20" max="21" width="8.85546875" style="23" hidden="1" customWidth="1" outlineLevel="1"/>
    <col min="22" max="22" width="8.85546875" style="23" collapsed="1"/>
    <col min="23" max="239" width="8.85546875" style="23"/>
    <col min="240" max="240" width="4.7109375" style="23" bestFit="1" customWidth="1"/>
    <col min="241" max="241" width="44.28515625" style="23" bestFit="1" customWidth="1"/>
    <col min="242" max="242" width="8.85546875" style="23" customWidth="1"/>
    <col min="243" max="243" width="15.140625" style="23" bestFit="1" customWidth="1"/>
    <col min="244" max="244" width="11.28515625" style="23" bestFit="1" customWidth="1"/>
    <col min="245" max="245" width="15.28515625" style="23" bestFit="1" customWidth="1"/>
    <col min="246" max="246" width="12.7109375" style="23" customWidth="1"/>
    <col min="247" max="247" width="15.5703125" style="23" customWidth="1"/>
    <col min="248" max="16384" width="8.85546875" style="23"/>
  </cols>
  <sheetData>
    <row r="1" spans="1:256" s="1" customFormat="1" ht="15.6" customHeight="1" x14ac:dyDescent="0.25">
      <c r="A1" s="195" t="s">
        <v>0</v>
      </c>
      <c r="B1" s="197" t="s">
        <v>1</v>
      </c>
      <c r="C1" s="190" t="s">
        <v>370</v>
      </c>
      <c r="D1" s="190" t="s">
        <v>371</v>
      </c>
      <c r="E1" s="199" t="s">
        <v>2</v>
      </c>
      <c r="F1" s="199" t="s">
        <v>357</v>
      </c>
      <c r="G1" s="201" t="s">
        <v>262</v>
      </c>
      <c r="H1" s="202"/>
      <c r="I1" s="203"/>
      <c r="J1" s="192" t="s">
        <v>3</v>
      </c>
      <c r="K1" s="193"/>
      <c r="L1" s="194"/>
      <c r="M1" s="189" t="s">
        <v>369</v>
      </c>
      <c r="N1" s="22"/>
      <c r="O1" s="22"/>
      <c r="P1" s="46"/>
      <c r="Q1" s="46" t="s">
        <v>377</v>
      </c>
      <c r="R1" s="46" t="s">
        <v>376</v>
      </c>
      <c r="S1" s="46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</row>
    <row r="2" spans="1:256" x14ac:dyDescent="0.25">
      <c r="A2" s="196"/>
      <c r="B2" s="198"/>
      <c r="C2" s="191"/>
      <c r="D2" s="191"/>
      <c r="E2" s="200"/>
      <c r="F2" s="204"/>
      <c r="G2" s="2" t="s">
        <v>4</v>
      </c>
      <c r="H2" s="4" t="s">
        <v>261</v>
      </c>
      <c r="I2" s="4" t="s">
        <v>5</v>
      </c>
      <c r="J2" s="2" t="s">
        <v>4</v>
      </c>
      <c r="K2" s="3" t="s">
        <v>261</v>
      </c>
      <c r="L2" s="4" t="s">
        <v>5</v>
      </c>
      <c r="M2" s="189"/>
      <c r="T2" s="23" t="s">
        <v>436</v>
      </c>
      <c r="U2" s="23" t="s">
        <v>437</v>
      </c>
    </row>
    <row r="3" spans="1:256" x14ac:dyDescent="0.25">
      <c r="A3" s="6">
        <v>1</v>
      </c>
      <c r="B3" s="77" t="s">
        <v>447</v>
      </c>
      <c r="C3" s="78"/>
      <c r="D3" s="78">
        <f t="shared" ref="D3:D11" si="0">2021-C3</f>
        <v>2021</v>
      </c>
      <c r="E3" s="77" t="s">
        <v>315</v>
      </c>
      <c r="F3" s="77"/>
      <c r="G3" s="181" t="s">
        <v>18</v>
      </c>
      <c r="H3" s="180">
        <v>45166</v>
      </c>
      <c r="I3" s="182" t="s">
        <v>518</v>
      </c>
      <c r="J3" s="82" t="s">
        <v>18</v>
      </c>
      <c r="K3" s="180">
        <v>45166</v>
      </c>
      <c r="L3" s="182" t="s">
        <v>518</v>
      </c>
      <c r="M3" s="180">
        <v>45896</v>
      </c>
      <c r="N3" s="157"/>
      <c r="P3" s="23"/>
      <c r="S3" s="23"/>
    </row>
    <row r="4" spans="1:256" x14ac:dyDescent="0.25">
      <c r="A4" s="6">
        <v>2</v>
      </c>
      <c r="B4" s="77" t="s">
        <v>317</v>
      </c>
      <c r="C4" s="78"/>
      <c r="D4" s="78">
        <f t="shared" si="0"/>
        <v>2021</v>
      </c>
      <c r="E4" s="77" t="s">
        <v>315</v>
      </c>
      <c r="F4" s="77"/>
      <c r="G4" s="82" t="s">
        <v>15</v>
      </c>
      <c r="H4" s="81">
        <v>43577</v>
      </c>
      <c r="I4" s="83" t="s">
        <v>301</v>
      </c>
      <c r="J4" s="82" t="s">
        <v>266</v>
      </c>
      <c r="K4" s="81"/>
      <c r="L4" s="83"/>
      <c r="M4" s="183"/>
      <c r="N4" s="84"/>
      <c r="P4" s="23"/>
      <c r="Q4" s="47" t="e">
        <f>VLOOKUP($B4,[1]Лист1!$B$5:$G$100,4,0)</f>
        <v>#N/A</v>
      </c>
      <c r="R4" s="47" t="e">
        <f>VLOOKUP($B4,[1]Лист1!$B$5:$G$100,5,0)</f>
        <v>#N/A</v>
      </c>
      <c r="S4" s="23"/>
    </row>
    <row r="5" spans="1:256" x14ac:dyDescent="0.25">
      <c r="A5" s="6">
        <v>3</v>
      </c>
      <c r="B5" s="77" t="s">
        <v>380</v>
      </c>
      <c r="C5" s="78"/>
      <c r="D5" s="78">
        <f t="shared" si="0"/>
        <v>2021</v>
      </c>
      <c r="E5" s="77" t="s">
        <v>315</v>
      </c>
      <c r="F5" s="77"/>
      <c r="G5" s="181" t="s">
        <v>18</v>
      </c>
      <c r="H5" s="180">
        <v>45166</v>
      </c>
      <c r="I5" s="182" t="s">
        <v>518</v>
      </c>
      <c r="J5" s="181" t="s">
        <v>18</v>
      </c>
      <c r="K5" s="180">
        <v>45166</v>
      </c>
      <c r="L5" s="182" t="s">
        <v>518</v>
      </c>
      <c r="M5" s="180">
        <v>45896</v>
      </c>
      <c r="N5" s="157"/>
      <c r="P5" s="23"/>
      <c r="Q5" s="47" t="e">
        <f>VLOOKUP($B5,[1]Лист1!$B$5:$G$100,4,0)</f>
        <v>#N/A</v>
      </c>
      <c r="R5" s="47" t="e">
        <f>VLOOKUP($B5,[1]Лист1!$B$5:$G$100,5,0)</f>
        <v>#N/A</v>
      </c>
      <c r="S5" s="23"/>
    </row>
    <row r="6" spans="1:256" s="166" customFormat="1" x14ac:dyDescent="0.25">
      <c r="A6" s="184">
        <v>4</v>
      </c>
      <c r="B6" s="187" t="s">
        <v>21</v>
      </c>
      <c r="C6" s="10" t="s">
        <v>8</v>
      </c>
      <c r="D6" s="186">
        <v>43178</v>
      </c>
      <c r="E6" s="11">
        <v>49</v>
      </c>
      <c r="F6" s="187" t="s">
        <v>21</v>
      </c>
      <c r="G6" s="10" t="s">
        <v>8</v>
      </c>
      <c r="H6" s="186">
        <v>43178</v>
      </c>
      <c r="I6" s="11">
        <v>49</v>
      </c>
      <c r="J6" s="10" t="s">
        <v>8</v>
      </c>
      <c r="K6" s="186">
        <v>44651</v>
      </c>
      <c r="L6" s="11" t="s">
        <v>415</v>
      </c>
      <c r="M6" s="186">
        <f>K6+365*2</f>
        <v>45381</v>
      </c>
      <c r="N6" s="157"/>
      <c r="Q6" s="149"/>
      <c r="R6" s="149"/>
    </row>
    <row r="7" spans="1:256" x14ac:dyDescent="0.25">
      <c r="A7" s="184">
        <v>5</v>
      </c>
      <c r="B7" s="77" t="s">
        <v>402</v>
      </c>
      <c r="C7" s="78"/>
      <c r="D7" s="78">
        <f t="shared" si="0"/>
        <v>2021</v>
      </c>
      <c r="E7" s="77" t="s">
        <v>315</v>
      </c>
      <c r="F7" s="77"/>
      <c r="G7" s="82" t="s">
        <v>18</v>
      </c>
      <c r="H7" s="81">
        <v>43892</v>
      </c>
      <c r="I7" s="83" t="s">
        <v>381</v>
      </c>
      <c r="J7" s="82" t="s">
        <v>18</v>
      </c>
      <c r="K7" s="80">
        <v>44621</v>
      </c>
      <c r="L7" s="83" t="s">
        <v>494</v>
      </c>
      <c r="M7" s="107">
        <f>K7+365*2-1</f>
        <v>45350</v>
      </c>
      <c r="N7" s="84"/>
      <c r="P7" s="23"/>
      <c r="Q7" s="47" t="e">
        <f>VLOOKUP($B7,[1]Лист1!$B$5:$G$100,4,0)</f>
        <v>#N/A</v>
      </c>
      <c r="R7" s="47" t="e">
        <f>VLOOKUP($B7,[1]Лист1!$B$5:$G$100,5,0)</f>
        <v>#N/A</v>
      </c>
      <c r="S7" s="23"/>
      <c r="U7" s="64" t="s">
        <v>438</v>
      </c>
    </row>
    <row r="8" spans="1:256" x14ac:dyDescent="0.25">
      <c r="A8" s="184">
        <v>6</v>
      </c>
      <c r="B8" s="77" t="s">
        <v>318</v>
      </c>
      <c r="C8" s="78"/>
      <c r="D8" s="78">
        <f t="shared" si="0"/>
        <v>2021</v>
      </c>
      <c r="E8" s="77" t="s">
        <v>315</v>
      </c>
      <c r="F8" s="77"/>
      <c r="G8" s="181" t="s">
        <v>8</v>
      </c>
      <c r="H8" s="180">
        <v>45198</v>
      </c>
      <c r="I8" s="182" t="s">
        <v>520</v>
      </c>
      <c r="J8" s="181" t="s">
        <v>8</v>
      </c>
      <c r="K8" s="180">
        <v>45198</v>
      </c>
      <c r="L8" s="182" t="s">
        <v>520</v>
      </c>
      <c r="M8" s="186">
        <v>45928</v>
      </c>
      <c r="N8" s="157"/>
      <c r="P8" s="23"/>
      <c r="Q8" s="47" t="e">
        <f>VLOOKUP($B8,[1]Лист1!$B$5:$G$100,4,0)</f>
        <v>#N/A</v>
      </c>
      <c r="R8" s="47" t="e">
        <f>VLOOKUP($B8,[1]Лист1!$B$5:$G$100,5,0)</f>
        <v>#N/A</v>
      </c>
      <c r="S8" s="23"/>
      <c r="U8" s="64" t="s">
        <v>438</v>
      </c>
    </row>
    <row r="9" spans="1:256" x14ac:dyDescent="0.25">
      <c r="A9" s="184">
        <v>7</v>
      </c>
      <c r="B9" s="77" t="s">
        <v>382</v>
      </c>
      <c r="C9" s="78"/>
      <c r="D9" s="78">
        <f t="shared" si="0"/>
        <v>2021</v>
      </c>
      <c r="E9" s="77" t="s">
        <v>315</v>
      </c>
      <c r="F9" s="77"/>
      <c r="G9" s="181" t="s">
        <v>8</v>
      </c>
      <c r="H9" s="180">
        <v>45198</v>
      </c>
      <c r="I9" s="182" t="s">
        <v>520</v>
      </c>
      <c r="J9" s="181" t="s">
        <v>8</v>
      </c>
      <c r="K9" s="180">
        <v>45198</v>
      </c>
      <c r="L9" s="182" t="s">
        <v>520</v>
      </c>
      <c r="M9" s="186">
        <v>45928</v>
      </c>
      <c r="N9" s="157"/>
      <c r="P9" s="23"/>
      <c r="Q9" s="47" t="e">
        <f>VLOOKUP($B9,[1]Лист1!$B$5:$G$100,4,0)</f>
        <v>#N/A</v>
      </c>
      <c r="R9" s="47" t="e">
        <f>VLOOKUP($B9,[1]Лист1!$B$5:$G$100,5,0)</f>
        <v>#N/A</v>
      </c>
      <c r="S9" s="23"/>
      <c r="U9" s="64" t="s">
        <v>438</v>
      </c>
    </row>
    <row r="10" spans="1:256" x14ac:dyDescent="0.25">
      <c r="A10" s="184">
        <v>8</v>
      </c>
      <c r="B10" s="77" t="s">
        <v>319</v>
      </c>
      <c r="C10" s="78"/>
      <c r="D10" s="78">
        <f t="shared" si="0"/>
        <v>2021</v>
      </c>
      <c r="E10" s="77" t="s">
        <v>315</v>
      </c>
      <c r="F10" s="77"/>
      <c r="G10" s="82" t="s">
        <v>15</v>
      </c>
      <c r="H10" s="81">
        <v>43577</v>
      </c>
      <c r="I10" s="83" t="s">
        <v>301</v>
      </c>
      <c r="J10" s="82" t="s">
        <v>266</v>
      </c>
      <c r="K10" s="81"/>
      <c r="L10" s="83"/>
      <c r="M10" s="183"/>
      <c r="N10" s="84"/>
      <c r="P10" s="23"/>
      <c r="Q10" s="47" t="e">
        <f>VLOOKUP($B10,[1]Лист1!$B$5:$G$100,4,0)</f>
        <v>#N/A</v>
      </c>
      <c r="R10" s="47" t="e">
        <f>VLOOKUP($B10,[1]Лист1!$B$5:$G$100,5,0)</f>
        <v>#N/A</v>
      </c>
      <c r="S10" s="23"/>
    </row>
    <row r="11" spans="1:256" x14ac:dyDescent="0.25">
      <c r="A11" s="184">
        <v>9</v>
      </c>
      <c r="B11" s="77" t="s">
        <v>448</v>
      </c>
      <c r="C11" s="78"/>
      <c r="D11" s="78">
        <f t="shared" si="0"/>
        <v>2021</v>
      </c>
      <c r="E11" s="77" t="s">
        <v>315</v>
      </c>
      <c r="F11" s="77"/>
      <c r="G11" s="181" t="s">
        <v>18</v>
      </c>
      <c r="H11" s="180">
        <v>45166</v>
      </c>
      <c r="I11" s="182" t="s">
        <v>518</v>
      </c>
      <c r="J11" s="181" t="s">
        <v>18</v>
      </c>
      <c r="K11" s="180">
        <v>45166</v>
      </c>
      <c r="L11" s="182" t="s">
        <v>518</v>
      </c>
      <c r="M11" s="180">
        <v>45896</v>
      </c>
      <c r="N11" s="157"/>
      <c r="P11" s="23"/>
      <c r="S11" s="23"/>
    </row>
    <row r="12" spans="1:256" s="99" customFormat="1" x14ac:dyDescent="0.25">
      <c r="A12" s="184">
        <v>10</v>
      </c>
      <c r="B12" s="111" t="s">
        <v>52</v>
      </c>
      <c r="C12" s="114"/>
      <c r="D12" s="118">
        <v>2023</v>
      </c>
      <c r="E12" s="111" t="s">
        <v>7</v>
      </c>
      <c r="F12" s="111"/>
      <c r="G12" s="113" t="s">
        <v>8</v>
      </c>
      <c r="H12" s="116">
        <v>31499</v>
      </c>
      <c r="I12" s="117" t="s">
        <v>273</v>
      </c>
      <c r="J12" s="113" t="s">
        <v>8</v>
      </c>
      <c r="K12" s="112">
        <v>44972</v>
      </c>
      <c r="L12" s="115" t="s">
        <v>497</v>
      </c>
      <c r="M12" s="112">
        <v>45702</v>
      </c>
      <c r="N12" s="104"/>
      <c r="Q12" s="100"/>
      <c r="R12" s="100"/>
    </row>
    <row r="13" spans="1:256" x14ac:dyDescent="0.25">
      <c r="A13" s="184">
        <v>11</v>
      </c>
      <c r="B13" s="77" t="s">
        <v>320</v>
      </c>
      <c r="C13" s="78"/>
      <c r="D13" s="78">
        <f>2021-C13</f>
        <v>2021</v>
      </c>
      <c r="E13" s="77" t="s">
        <v>315</v>
      </c>
      <c r="F13" s="77"/>
      <c r="G13" s="181" t="s">
        <v>8</v>
      </c>
      <c r="H13" s="180">
        <v>45198</v>
      </c>
      <c r="I13" s="182" t="s">
        <v>520</v>
      </c>
      <c r="J13" s="181" t="s">
        <v>8</v>
      </c>
      <c r="K13" s="180">
        <v>45198</v>
      </c>
      <c r="L13" s="182" t="s">
        <v>520</v>
      </c>
      <c r="M13" s="186">
        <v>45928</v>
      </c>
      <c r="N13" s="84"/>
      <c r="P13" s="23"/>
      <c r="Q13" s="47" t="e">
        <f>VLOOKUP($B13,[1]Лист1!$B$5:$G$100,4,0)</f>
        <v>#N/A</v>
      </c>
      <c r="R13" s="47" t="e">
        <f>VLOOKUP($B13,[1]Лист1!$B$5:$G$100,5,0)</f>
        <v>#N/A</v>
      </c>
      <c r="S13" s="23"/>
      <c r="U13" s="64" t="s">
        <v>438</v>
      </c>
    </row>
    <row r="14" spans="1:256" x14ac:dyDescent="0.25">
      <c r="A14" s="184">
        <v>12</v>
      </c>
      <c r="B14" s="91" t="s">
        <v>484</v>
      </c>
      <c r="C14" s="82"/>
      <c r="D14" s="82"/>
      <c r="E14" s="77"/>
      <c r="F14" s="77"/>
      <c r="G14" s="82" t="s">
        <v>15</v>
      </c>
      <c r="H14" s="81">
        <v>44673</v>
      </c>
      <c r="I14" s="83" t="s">
        <v>491</v>
      </c>
      <c r="J14" s="82" t="s">
        <v>15</v>
      </c>
      <c r="K14" s="81">
        <v>45038</v>
      </c>
      <c r="L14" s="83" t="s">
        <v>495</v>
      </c>
      <c r="M14" s="180">
        <v>45404</v>
      </c>
      <c r="N14" s="171"/>
      <c r="O14" s="27"/>
      <c r="P14" s="72"/>
      <c r="Q14" s="72"/>
      <c r="R14" s="72"/>
      <c r="S14" s="72"/>
      <c r="T14" s="71"/>
      <c r="U14" s="71"/>
      <c r="V14" s="71"/>
      <c r="W14" s="71"/>
    </row>
    <row r="15" spans="1:256" x14ac:dyDescent="0.25">
      <c r="A15" s="184">
        <v>13</v>
      </c>
      <c r="B15" s="77" t="s">
        <v>321</v>
      </c>
      <c r="C15" s="78"/>
      <c r="D15" s="78">
        <f>2021-C15</f>
        <v>2021</v>
      </c>
      <c r="E15" s="77" t="s">
        <v>315</v>
      </c>
      <c r="F15" s="77"/>
      <c r="G15" s="181" t="s">
        <v>8</v>
      </c>
      <c r="H15" s="180">
        <v>45198</v>
      </c>
      <c r="I15" s="182" t="s">
        <v>520</v>
      </c>
      <c r="J15" s="181" t="s">
        <v>8</v>
      </c>
      <c r="K15" s="180">
        <v>45198</v>
      </c>
      <c r="L15" s="182" t="s">
        <v>520</v>
      </c>
      <c r="M15" s="186">
        <v>45928</v>
      </c>
      <c r="N15" s="157"/>
      <c r="P15" s="23"/>
      <c r="Q15" s="47" t="e">
        <f>VLOOKUP($B15,[1]Лист1!$B$5:$G$100,4,0)</f>
        <v>#N/A</v>
      </c>
      <c r="R15" s="47" t="e">
        <f>VLOOKUP($B15,[1]Лист1!$B$5:$G$100,5,0)</f>
        <v>#N/A</v>
      </c>
      <c r="S15" s="23"/>
    </row>
    <row r="16" spans="1:256" s="166" customFormat="1" x14ac:dyDescent="0.25">
      <c r="A16" s="184">
        <v>14</v>
      </c>
      <c r="B16" s="187" t="s">
        <v>407</v>
      </c>
      <c r="C16" s="185"/>
      <c r="D16" s="188">
        <v>2023</v>
      </c>
      <c r="E16" s="187" t="s">
        <v>32</v>
      </c>
      <c r="F16" s="187"/>
      <c r="G16" s="181" t="s">
        <v>18</v>
      </c>
      <c r="H16" s="180">
        <v>45198</v>
      </c>
      <c r="I16" s="182" t="s">
        <v>520</v>
      </c>
      <c r="J16" s="181" t="s">
        <v>18</v>
      </c>
      <c r="K16" s="180">
        <v>45198</v>
      </c>
      <c r="L16" s="182" t="s">
        <v>520</v>
      </c>
      <c r="M16" s="186">
        <v>45928</v>
      </c>
      <c r="N16" s="157"/>
      <c r="Q16" s="149"/>
      <c r="R16" s="149"/>
    </row>
    <row r="17" spans="1:23" x14ac:dyDescent="0.25">
      <c r="A17" s="184">
        <v>15</v>
      </c>
      <c r="B17" s="77" t="s">
        <v>322</v>
      </c>
      <c r="C17" s="78"/>
      <c r="D17" s="78">
        <f>2021-C17</f>
        <v>2021</v>
      </c>
      <c r="E17" s="77" t="s">
        <v>315</v>
      </c>
      <c r="F17" s="77"/>
      <c r="G17" s="82" t="s">
        <v>15</v>
      </c>
      <c r="H17" s="81">
        <v>43577</v>
      </c>
      <c r="I17" s="83" t="s">
        <v>301</v>
      </c>
      <c r="J17" s="82" t="s">
        <v>266</v>
      </c>
      <c r="K17" s="80"/>
      <c r="L17" s="83"/>
      <c r="M17" s="183"/>
      <c r="N17" s="84"/>
      <c r="P17" s="23"/>
      <c r="Q17" s="47" t="e">
        <f>VLOOKUP($B17,[1]Лист1!$B$5:$G$100,4,0)</f>
        <v>#N/A</v>
      </c>
      <c r="R17" s="47" t="e">
        <f>VLOOKUP($B17,[1]Лист1!$B$5:$G$100,5,0)</f>
        <v>#N/A</v>
      </c>
      <c r="S17" s="23"/>
    </row>
    <row r="18" spans="1:23" x14ac:dyDescent="0.25">
      <c r="A18" s="184">
        <v>16</v>
      </c>
      <c r="B18" s="77" t="s">
        <v>347</v>
      </c>
      <c r="C18" s="78"/>
      <c r="D18" s="78">
        <f>2021-C18</f>
        <v>2021</v>
      </c>
      <c r="E18" s="77" t="s">
        <v>315</v>
      </c>
      <c r="F18" s="77"/>
      <c r="G18" s="82" t="s">
        <v>8</v>
      </c>
      <c r="H18" s="81">
        <v>43577</v>
      </c>
      <c r="I18" s="83" t="s">
        <v>301</v>
      </c>
      <c r="J18" s="120" t="s">
        <v>8</v>
      </c>
      <c r="K18" s="122">
        <v>45038</v>
      </c>
      <c r="L18" s="121" t="s">
        <v>365</v>
      </c>
      <c r="M18" s="119">
        <v>45768</v>
      </c>
      <c r="N18" s="84"/>
      <c r="P18" s="23"/>
      <c r="Q18" s="47" t="e">
        <f>VLOOKUP($B18,[1]Лист1!$B$5:$G$100,4,0)</f>
        <v>#N/A</v>
      </c>
      <c r="R18" s="47" t="e">
        <f>VLOOKUP($B18,[1]Лист1!$B$5:$G$100,5,0)</f>
        <v>#N/A</v>
      </c>
      <c r="S18" s="23"/>
    </row>
    <row r="19" spans="1:23" x14ac:dyDescent="0.25">
      <c r="A19" s="184">
        <v>17</v>
      </c>
      <c r="B19" s="77" t="s">
        <v>449</v>
      </c>
      <c r="C19" s="78"/>
      <c r="D19" s="78">
        <f>2021-C19</f>
        <v>2021</v>
      </c>
      <c r="E19" s="77" t="s">
        <v>315</v>
      </c>
      <c r="F19" s="77"/>
      <c r="G19" s="181" t="s">
        <v>15</v>
      </c>
      <c r="H19" s="180">
        <v>44251</v>
      </c>
      <c r="I19" s="182" t="s">
        <v>446</v>
      </c>
      <c r="J19" s="181" t="s">
        <v>15</v>
      </c>
      <c r="K19" s="180">
        <v>45015</v>
      </c>
      <c r="L19" s="182" t="s">
        <v>517</v>
      </c>
      <c r="M19" s="180">
        <v>45381</v>
      </c>
      <c r="N19" s="157"/>
      <c r="P19" s="23"/>
      <c r="S19" s="23"/>
    </row>
    <row r="20" spans="1:23" x14ac:dyDescent="0.25">
      <c r="A20" s="184">
        <v>18</v>
      </c>
      <c r="B20" s="24" t="s">
        <v>498</v>
      </c>
      <c r="C20" s="10"/>
      <c r="D20" s="10"/>
      <c r="E20" s="24"/>
      <c r="F20" s="110"/>
      <c r="G20" s="10" t="s">
        <v>15</v>
      </c>
      <c r="H20" s="9">
        <v>45072</v>
      </c>
      <c r="I20" s="10" t="s">
        <v>499</v>
      </c>
      <c r="J20" s="10" t="s">
        <v>15</v>
      </c>
      <c r="K20" s="9">
        <v>45072</v>
      </c>
      <c r="L20" s="10" t="s">
        <v>499</v>
      </c>
      <c r="M20" s="107">
        <f>K20+365*1-1</f>
        <v>45436</v>
      </c>
      <c r="N20" s="73"/>
      <c r="O20" s="71"/>
      <c r="P20" s="72"/>
      <c r="Q20" s="72"/>
      <c r="R20" s="72"/>
      <c r="S20" s="72"/>
      <c r="T20" s="71"/>
      <c r="U20" s="71"/>
      <c r="V20" s="71"/>
      <c r="W20" s="71"/>
    </row>
    <row r="21" spans="1:23" x14ac:dyDescent="0.25">
      <c r="A21" s="184">
        <v>19</v>
      </c>
      <c r="B21" s="106" t="s">
        <v>450</v>
      </c>
      <c r="C21" s="78"/>
      <c r="D21" s="78">
        <f t="shared" ref="D21:D27" si="1">2021-C21</f>
        <v>2021</v>
      </c>
      <c r="E21" s="77" t="s">
        <v>315</v>
      </c>
      <c r="F21" s="77"/>
      <c r="G21" s="181" t="s">
        <v>18</v>
      </c>
      <c r="H21" s="180">
        <v>44715</v>
      </c>
      <c r="I21" s="182" t="s">
        <v>516</v>
      </c>
      <c r="J21" s="82" t="s">
        <v>18</v>
      </c>
      <c r="K21" s="81">
        <v>44715</v>
      </c>
      <c r="L21" s="83" t="s">
        <v>516</v>
      </c>
      <c r="M21" s="180">
        <v>45446</v>
      </c>
      <c r="N21" s="84"/>
      <c r="P21" s="23"/>
      <c r="S21" s="23"/>
      <c r="U21" s="99"/>
    </row>
    <row r="22" spans="1:23" x14ac:dyDescent="0.25">
      <c r="A22" s="184">
        <v>20</v>
      </c>
      <c r="B22" s="79" t="s">
        <v>384</v>
      </c>
      <c r="C22" s="78"/>
      <c r="D22" s="78">
        <f t="shared" si="1"/>
        <v>2021</v>
      </c>
      <c r="E22" s="77" t="s">
        <v>315</v>
      </c>
      <c r="F22" s="77"/>
      <c r="G22" s="82" t="s">
        <v>15</v>
      </c>
      <c r="H22" s="80">
        <v>43892</v>
      </c>
      <c r="I22" s="83" t="s">
        <v>381</v>
      </c>
      <c r="J22" s="82" t="s">
        <v>266</v>
      </c>
      <c r="K22" s="81"/>
      <c r="L22" s="83"/>
      <c r="M22" s="183"/>
      <c r="N22" s="84"/>
      <c r="P22" s="23"/>
      <c r="Q22" s="47" t="e">
        <f>VLOOKUP($B22,[1]Лист1!$B$5:$G$100,4,0)</f>
        <v>#N/A</v>
      </c>
      <c r="R22" s="47" t="e">
        <f>VLOOKUP($B22,[1]Лист1!$B$5:$G$100,5,0)</f>
        <v>#N/A</v>
      </c>
      <c r="S22" s="23"/>
      <c r="U22" s="64" t="s">
        <v>438</v>
      </c>
    </row>
    <row r="23" spans="1:23" x14ac:dyDescent="0.25">
      <c r="A23" s="184">
        <v>21</v>
      </c>
      <c r="B23" s="79" t="s">
        <v>324</v>
      </c>
      <c r="C23" s="78"/>
      <c r="D23" s="78">
        <f t="shared" si="1"/>
        <v>2021</v>
      </c>
      <c r="E23" s="77" t="s">
        <v>315</v>
      </c>
      <c r="F23" s="77"/>
      <c r="G23" s="82" t="s">
        <v>15</v>
      </c>
      <c r="H23" s="81">
        <v>43577</v>
      </c>
      <c r="I23" s="83" t="s">
        <v>301</v>
      </c>
      <c r="J23" s="82" t="s">
        <v>266</v>
      </c>
      <c r="K23" s="81"/>
      <c r="L23" s="83"/>
      <c r="M23" s="183"/>
      <c r="N23" s="84"/>
      <c r="P23" s="23"/>
      <c r="Q23" s="47" t="e">
        <f>VLOOKUP($B23,[1]Лист1!$B$5:$G$100,4,0)</f>
        <v>#N/A</v>
      </c>
      <c r="R23" s="47" t="e">
        <f>VLOOKUP($B23,[1]Лист1!$B$5:$G$100,5,0)</f>
        <v>#N/A</v>
      </c>
      <c r="S23" s="23"/>
    </row>
    <row r="24" spans="1:23" x14ac:dyDescent="0.25">
      <c r="A24" s="184">
        <v>22</v>
      </c>
      <c r="B24" s="79" t="s">
        <v>325</v>
      </c>
      <c r="C24" s="78"/>
      <c r="D24" s="78">
        <f t="shared" si="1"/>
        <v>2021</v>
      </c>
      <c r="E24" s="77" t="s">
        <v>315</v>
      </c>
      <c r="F24" s="77"/>
      <c r="G24" s="82" t="s">
        <v>15</v>
      </c>
      <c r="H24" s="81">
        <v>43577</v>
      </c>
      <c r="I24" s="83" t="s">
        <v>301</v>
      </c>
      <c r="J24" s="82" t="s">
        <v>266</v>
      </c>
      <c r="K24" s="81"/>
      <c r="L24" s="83"/>
      <c r="M24" s="183"/>
      <c r="N24" s="84"/>
      <c r="P24" s="23"/>
      <c r="Q24" s="47" t="e">
        <f>VLOOKUP($B24,[1]Лист1!$B$5:$G$100,4,0)</f>
        <v>#N/A</v>
      </c>
      <c r="R24" s="47" t="e">
        <f>VLOOKUP($B24,[1]Лист1!$B$5:$G$100,5,0)</f>
        <v>#N/A</v>
      </c>
      <c r="S24" s="23"/>
    </row>
    <row r="25" spans="1:23" x14ac:dyDescent="0.25">
      <c r="A25" s="184">
        <v>23</v>
      </c>
      <c r="B25" s="106" t="s">
        <v>421</v>
      </c>
      <c r="C25" s="78"/>
      <c r="D25" s="78">
        <f t="shared" si="1"/>
        <v>2021</v>
      </c>
      <c r="E25" s="77" t="s">
        <v>315</v>
      </c>
      <c r="F25" s="77"/>
      <c r="G25" s="181" t="s">
        <v>18</v>
      </c>
      <c r="H25" s="180">
        <v>44840</v>
      </c>
      <c r="I25" s="182" t="s">
        <v>514</v>
      </c>
      <c r="J25" s="126" t="s">
        <v>18</v>
      </c>
      <c r="K25" s="125">
        <v>44840</v>
      </c>
      <c r="L25" s="127" t="s">
        <v>514</v>
      </c>
      <c r="M25" s="125">
        <v>45570</v>
      </c>
      <c r="N25" s="84"/>
      <c r="P25" s="23"/>
      <c r="S25" s="23"/>
    </row>
    <row r="26" spans="1:23" x14ac:dyDescent="0.25">
      <c r="A26" s="184">
        <v>24</v>
      </c>
      <c r="B26" s="85" t="s">
        <v>72</v>
      </c>
      <c r="C26" s="78"/>
      <c r="D26" s="78">
        <f t="shared" si="1"/>
        <v>2021</v>
      </c>
      <c r="E26" s="77" t="s">
        <v>315</v>
      </c>
      <c r="F26" s="77" t="s">
        <v>361</v>
      </c>
      <c r="G26" s="82" t="s">
        <v>73</v>
      </c>
      <c r="H26" s="81">
        <v>42093</v>
      </c>
      <c r="I26" s="83" t="s">
        <v>74</v>
      </c>
      <c r="J26" s="82" t="s">
        <v>73</v>
      </c>
      <c r="K26" s="81">
        <v>44915</v>
      </c>
      <c r="L26" s="83" t="s">
        <v>523</v>
      </c>
      <c r="M26" s="180">
        <v>46377</v>
      </c>
      <c r="N26" s="84"/>
      <c r="P26" s="23"/>
      <c r="Q26" s="47" t="e">
        <f>VLOOKUP($B26,[1]Лист1!$B$5:$G$100,4,0)</f>
        <v>#N/A</v>
      </c>
      <c r="R26" s="47" t="e">
        <f>VLOOKUP($B26,[1]Лист1!$B$5:$G$100,5,0)</f>
        <v>#N/A</v>
      </c>
      <c r="S26" s="23"/>
    </row>
    <row r="27" spans="1:23" x14ac:dyDescent="0.25">
      <c r="A27" s="184">
        <v>25</v>
      </c>
      <c r="B27" s="79" t="s">
        <v>326</v>
      </c>
      <c r="C27" s="78"/>
      <c r="D27" s="78">
        <f t="shared" si="1"/>
        <v>2021</v>
      </c>
      <c r="E27" s="77" t="s">
        <v>315</v>
      </c>
      <c r="F27" s="77"/>
      <c r="G27" s="82" t="s">
        <v>15</v>
      </c>
      <c r="H27" s="81">
        <v>43577</v>
      </c>
      <c r="I27" s="83" t="s">
        <v>301</v>
      </c>
      <c r="J27" s="82" t="s">
        <v>266</v>
      </c>
      <c r="K27" s="81"/>
      <c r="L27" s="83"/>
      <c r="M27" s="183"/>
      <c r="N27" s="84"/>
      <c r="P27" s="23"/>
      <c r="Q27" s="47" t="e">
        <f>VLOOKUP($B27,[1]Лист1!$B$5:$G$100,4,0)</f>
        <v>#N/A</v>
      </c>
      <c r="R27" s="47" t="e">
        <f>VLOOKUP($B27,[1]Лист1!$B$5:$G$100,5,0)</f>
        <v>#N/A</v>
      </c>
      <c r="S27" s="23"/>
      <c r="U27" s="75"/>
    </row>
    <row r="28" spans="1:23" x14ac:dyDescent="0.25">
      <c r="A28" s="184">
        <v>26</v>
      </c>
      <c r="B28" s="24" t="s">
        <v>500</v>
      </c>
      <c r="C28" s="10"/>
      <c r="D28" s="10"/>
      <c r="E28" s="24"/>
      <c r="F28" s="24"/>
      <c r="G28" s="10" t="s">
        <v>15</v>
      </c>
      <c r="H28" s="9">
        <v>45072</v>
      </c>
      <c r="I28" s="10" t="s">
        <v>499</v>
      </c>
      <c r="J28" s="10" t="s">
        <v>15</v>
      </c>
      <c r="K28" s="9">
        <v>45072</v>
      </c>
      <c r="L28" s="10" t="s">
        <v>499</v>
      </c>
      <c r="M28" s="107">
        <f>K28+365*1-1</f>
        <v>45436</v>
      </c>
      <c r="N28" s="71"/>
      <c r="O28" s="71"/>
      <c r="P28" s="72"/>
      <c r="Q28" s="72"/>
      <c r="R28" s="72"/>
      <c r="S28" s="72"/>
      <c r="T28" s="71"/>
      <c r="U28" s="71"/>
      <c r="V28" s="71"/>
      <c r="W28" s="71"/>
    </row>
    <row r="29" spans="1:23" x14ac:dyDescent="0.25">
      <c r="A29" s="184">
        <v>27</v>
      </c>
      <c r="B29" s="79" t="s">
        <v>327</v>
      </c>
      <c r="C29" s="78"/>
      <c r="D29" s="78">
        <f>2021-C29</f>
        <v>2021</v>
      </c>
      <c r="E29" s="77" t="s">
        <v>315</v>
      </c>
      <c r="F29" s="77"/>
      <c r="G29" s="181" t="s">
        <v>8</v>
      </c>
      <c r="H29" s="180">
        <v>45198</v>
      </c>
      <c r="I29" s="182" t="s">
        <v>520</v>
      </c>
      <c r="J29" s="181" t="s">
        <v>8</v>
      </c>
      <c r="K29" s="180">
        <v>45198</v>
      </c>
      <c r="L29" s="182" t="s">
        <v>520</v>
      </c>
      <c r="M29" s="186">
        <v>45928</v>
      </c>
      <c r="N29" s="157"/>
      <c r="P29" s="23"/>
      <c r="Q29" s="47" t="e">
        <f>VLOOKUP($B29,[1]Лист1!$B$5:$G$100,4,0)</f>
        <v>#N/A</v>
      </c>
      <c r="R29" s="47" t="e">
        <f>VLOOKUP($B29,[1]Лист1!$B$5:$G$100,5,0)</f>
        <v>#N/A</v>
      </c>
      <c r="S29" s="23"/>
    </row>
    <row r="30" spans="1:23" s="123" customFormat="1" x14ac:dyDescent="0.25">
      <c r="A30" s="184">
        <v>28</v>
      </c>
      <c r="B30" s="129" t="s">
        <v>82</v>
      </c>
      <c r="C30" s="133"/>
      <c r="D30" s="136">
        <v>2023</v>
      </c>
      <c r="E30" s="130" t="s">
        <v>7</v>
      </c>
      <c r="F30" s="130"/>
      <c r="G30" s="132" t="s">
        <v>8</v>
      </c>
      <c r="H30" s="135">
        <v>41043</v>
      </c>
      <c r="I30" s="134">
        <v>1500</v>
      </c>
      <c r="J30" s="132" t="s">
        <v>8</v>
      </c>
      <c r="K30" s="131">
        <v>44972</v>
      </c>
      <c r="L30" s="134" t="s">
        <v>497</v>
      </c>
      <c r="M30" s="131">
        <v>45702</v>
      </c>
      <c r="N30" s="128"/>
      <c r="Q30" s="124"/>
      <c r="R30" s="124"/>
    </row>
    <row r="31" spans="1:23" x14ac:dyDescent="0.25">
      <c r="A31" s="184">
        <v>29</v>
      </c>
      <c r="B31" s="105" t="s">
        <v>386</v>
      </c>
      <c r="C31" s="78"/>
      <c r="D31" s="78">
        <f>2021-C31</f>
        <v>2021</v>
      </c>
      <c r="E31" s="77" t="s">
        <v>315</v>
      </c>
      <c r="F31" s="77"/>
      <c r="G31" s="181" t="s">
        <v>15</v>
      </c>
      <c r="H31" s="180">
        <v>43892</v>
      </c>
      <c r="I31" s="182" t="s">
        <v>381</v>
      </c>
      <c r="J31" s="181" t="s">
        <v>15</v>
      </c>
      <c r="K31" s="180">
        <v>45015</v>
      </c>
      <c r="L31" s="182" t="s">
        <v>517</v>
      </c>
      <c r="M31" s="180">
        <v>45381</v>
      </c>
      <c r="N31" s="157"/>
      <c r="P31" s="23"/>
      <c r="Q31" s="47" t="e">
        <f>VLOOKUP($B31,[1]Лист1!$B$5:$G$100,4,0)</f>
        <v>#N/A</v>
      </c>
      <c r="R31" s="47" t="e">
        <f>VLOOKUP($B31,[1]Лист1!$B$5:$G$100,5,0)</f>
        <v>#N/A</v>
      </c>
      <c r="S31" s="23"/>
      <c r="U31" s="64" t="s">
        <v>438</v>
      </c>
    </row>
    <row r="32" spans="1:23" x14ac:dyDescent="0.25">
      <c r="A32" s="184">
        <v>30</v>
      </c>
      <c r="B32" s="79" t="s">
        <v>86</v>
      </c>
      <c r="C32" s="78"/>
      <c r="D32" s="78">
        <f>2021-C32</f>
        <v>2021</v>
      </c>
      <c r="E32" s="77" t="s">
        <v>315</v>
      </c>
      <c r="F32" s="77"/>
      <c r="G32" s="82" t="s">
        <v>15</v>
      </c>
      <c r="H32" s="81">
        <v>43577</v>
      </c>
      <c r="I32" s="83" t="s">
        <v>301</v>
      </c>
      <c r="J32" s="138" t="s">
        <v>15</v>
      </c>
      <c r="K32" s="137">
        <v>44972</v>
      </c>
      <c r="L32" s="139" t="s">
        <v>497</v>
      </c>
      <c r="M32" s="137">
        <v>45336</v>
      </c>
      <c r="N32" s="84"/>
      <c r="P32" s="23"/>
      <c r="Q32" s="47" t="e">
        <f>VLOOKUP($B32,[1]Лист1!$B$5:$G$100,4,0)</f>
        <v>#N/A</v>
      </c>
      <c r="R32" s="47" t="e">
        <f>VLOOKUP($B32,[1]Лист1!$B$5:$G$100,5,0)</f>
        <v>#N/A</v>
      </c>
      <c r="S32" s="23"/>
    </row>
    <row r="33" spans="1:23" x14ac:dyDescent="0.25">
      <c r="A33" s="184">
        <v>31</v>
      </c>
      <c r="B33" s="79" t="s">
        <v>328</v>
      </c>
      <c r="C33" s="78"/>
      <c r="D33" s="78">
        <f>2021-C33</f>
        <v>2021</v>
      </c>
      <c r="E33" s="77" t="s">
        <v>315</v>
      </c>
      <c r="F33" s="77"/>
      <c r="G33" s="82" t="s">
        <v>15</v>
      </c>
      <c r="H33" s="81">
        <v>43577</v>
      </c>
      <c r="I33" s="83" t="s">
        <v>301</v>
      </c>
      <c r="J33" s="82" t="s">
        <v>266</v>
      </c>
      <c r="K33" s="81"/>
      <c r="L33" s="83"/>
      <c r="M33" s="183"/>
      <c r="N33" s="84"/>
      <c r="P33" s="23"/>
      <c r="Q33" s="47" t="e">
        <f>VLOOKUP($B33,[1]Лист1!$B$5:$G$100,4,0)</f>
        <v>#N/A</v>
      </c>
      <c r="R33" s="47" t="e">
        <f>VLOOKUP($B33,[1]Лист1!$B$5:$G$100,5,0)</f>
        <v>#N/A</v>
      </c>
      <c r="S33" s="23"/>
    </row>
    <row r="34" spans="1:23" s="74" customFormat="1" x14ac:dyDescent="0.25">
      <c r="A34" s="184">
        <v>32</v>
      </c>
      <c r="B34" s="24" t="s">
        <v>501</v>
      </c>
      <c r="C34" s="10"/>
      <c r="D34" s="10"/>
      <c r="E34" s="24"/>
      <c r="F34" s="24"/>
      <c r="G34" s="10" t="s">
        <v>15</v>
      </c>
      <c r="H34" s="9">
        <v>45072</v>
      </c>
      <c r="I34" s="10" t="s">
        <v>499</v>
      </c>
      <c r="J34" s="10" t="s">
        <v>15</v>
      </c>
      <c r="K34" s="9">
        <v>45072</v>
      </c>
      <c r="L34" s="10" t="s">
        <v>499</v>
      </c>
      <c r="M34" s="107">
        <f>K34+365*1-1</f>
        <v>45436</v>
      </c>
      <c r="N34" s="71"/>
      <c r="O34" s="71"/>
      <c r="P34" s="72"/>
      <c r="Q34" s="72"/>
      <c r="R34" s="72"/>
      <c r="S34" s="72"/>
      <c r="T34" s="71"/>
      <c r="U34" s="71"/>
      <c r="V34" s="71"/>
      <c r="W34" s="71"/>
    </row>
    <row r="35" spans="1:23" s="166" customFormat="1" x14ac:dyDescent="0.25">
      <c r="A35" s="184">
        <v>33</v>
      </c>
      <c r="B35" s="187" t="s">
        <v>98</v>
      </c>
      <c r="C35" s="10" t="s">
        <v>8</v>
      </c>
      <c r="D35" s="186">
        <v>42825</v>
      </c>
      <c r="E35" s="11">
        <v>39</v>
      </c>
      <c r="F35" s="187" t="s">
        <v>98</v>
      </c>
      <c r="G35" s="10" t="s">
        <v>8</v>
      </c>
      <c r="H35" s="186">
        <v>42825</v>
      </c>
      <c r="I35" s="11">
        <v>39</v>
      </c>
      <c r="J35" s="10" t="s">
        <v>8</v>
      </c>
      <c r="K35" s="186">
        <v>45016</v>
      </c>
      <c r="L35" s="11" t="s">
        <v>415</v>
      </c>
      <c r="M35" s="186">
        <f>K35+365*2</f>
        <v>45746</v>
      </c>
      <c r="N35" s="71"/>
      <c r="O35" s="71"/>
      <c r="P35" s="72"/>
      <c r="Q35" s="72"/>
      <c r="R35" s="72"/>
      <c r="S35" s="72"/>
      <c r="T35" s="71"/>
      <c r="U35" s="71"/>
      <c r="V35" s="71"/>
      <c r="W35" s="71"/>
    </row>
    <row r="36" spans="1:23" x14ac:dyDescent="0.25">
      <c r="A36" s="184">
        <v>34</v>
      </c>
      <c r="B36" s="106" t="s">
        <v>314</v>
      </c>
      <c r="C36" s="78">
        <v>1972</v>
      </c>
      <c r="D36" s="78">
        <f>2021-C36</f>
        <v>49</v>
      </c>
      <c r="E36" s="77" t="s">
        <v>315</v>
      </c>
      <c r="F36" s="77"/>
      <c r="G36" s="181" t="s">
        <v>18</v>
      </c>
      <c r="H36" s="180">
        <v>45166</v>
      </c>
      <c r="I36" s="182" t="s">
        <v>518</v>
      </c>
      <c r="J36" s="181" t="s">
        <v>18</v>
      </c>
      <c r="K36" s="180">
        <v>45166</v>
      </c>
      <c r="L36" s="182" t="s">
        <v>518</v>
      </c>
      <c r="M36" s="180">
        <v>45896</v>
      </c>
      <c r="N36" s="84"/>
      <c r="P36" s="23"/>
      <c r="Q36" s="47" t="e">
        <f>VLOOKUP($B36,[1]Лист1!$B$5:$G$100,5,0)</f>
        <v>#N/A</v>
      </c>
      <c r="R36" s="47" t="e">
        <f>VLOOKUP($B36,[1]Лист1!$B$5:$G$100,5,0)</f>
        <v>#N/A</v>
      </c>
      <c r="S36" s="23"/>
      <c r="T36" s="23" t="s">
        <v>462</v>
      </c>
    </row>
    <row r="37" spans="1:23" x14ac:dyDescent="0.25">
      <c r="A37" s="184">
        <v>35</v>
      </c>
      <c r="B37" s="106" t="s">
        <v>316</v>
      </c>
      <c r="C37" s="109"/>
      <c r="D37" s="109">
        <f>2021-C37</f>
        <v>2021</v>
      </c>
      <c r="E37" s="77" t="s">
        <v>315</v>
      </c>
      <c r="F37" s="77"/>
      <c r="G37" s="82" t="s">
        <v>15</v>
      </c>
      <c r="H37" s="81">
        <v>43577</v>
      </c>
      <c r="I37" s="83" t="s">
        <v>301</v>
      </c>
      <c r="J37" s="82" t="s">
        <v>266</v>
      </c>
      <c r="K37" s="81"/>
      <c r="L37" s="83"/>
      <c r="M37" s="183"/>
      <c r="N37" s="104"/>
      <c r="O37" s="99"/>
      <c r="P37" s="99"/>
      <c r="Q37" s="100" t="e">
        <f>VLOOKUP($B37,[1]Лист1!$B$5:$G$100,5,0)</f>
        <v>#N/A</v>
      </c>
      <c r="R37" s="100" t="e">
        <f>VLOOKUP($B37,[1]Лист1!$B$5:$G$100,5,0)</f>
        <v>#N/A</v>
      </c>
      <c r="S37" s="99"/>
      <c r="T37" s="99"/>
      <c r="U37" s="99"/>
      <c r="V37" s="99"/>
      <c r="W37" s="99"/>
    </row>
    <row r="38" spans="1:23" x14ac:dyDescent="0.25">
      <c r="A38" s="184">
        <v>36</v>
      </c>
      <c r="B38" s="79" t="s">
        <v>329</v>
      </c>
      <c r="C38" s="78"/>
      <c r="D38" s="78">
        <v>2022</v>
      </c>
      <c r="E38" s="106" t="s">
        <v>7</v>
      </c>
      <c r="F38" s="77"/>
      <c r="G38" s="82" t="s">
        <v>15</v>
      </c>
      <c r="H38" s="81">
        <v>43577</v>
      </c>
      <c r="I38" s="103" t="s">
        <v>301</v>
      </c>
      <c r="J38" s="108" t="s">
        <v>15</v>
      </c>
      <c r="K38" s="80">
        <v>45036</v>
      </c>
      <c r="L38" s="103" t="s">
        <v>493</v>
      </c>
      <c r="M38" s="107">
        <v>45402</v>
      </c>
      <c r="N38" s="84"/>
      <c r="P38" s="23"/>
      <c r="S38" s="23"/>
    </row>
    <row r="39" spans="1:23" x14ac:dyDescent="0.25">
      <c r="A39" s="184">
        <v>37</v>
      </c>
      <c r="B39" s="79" t="s">
        <v>451</v>
      </c>
      <c r="C39" s="109"/>
      <c r="D39" s="109">
        <f>2021-C39</f>
        <v>2021</v>
      </c>
      <c r="E39" s="77" t="s">
        <v>315</v>
      </c>
      <c r="F39" s="77"/>
      <c r="G39" s="181" t="s">
        <v>15</v>
      </c>
      <c r="H39" s="180">
        <v>44251</v>
      </c>
      <c r="I39" s="182" t="s">
        <v>446</v>
      </c>
      <c r="J39" s="181" t="s">
        <v>15</v>
      </c>
      <c r="K39" s="180">
        <v>45015</v>
      </c>
      <c r="L39" s="182" t="s">
        <v>517</v>
      </c>
      <c r="M39" s="180">
        <v>45381</v>
      </c>
      <c r="N39" s="157"/>
      <c r="O39" s="99"/>
      <c r="P39" s="99"/>
      <c r="Q39" s="100"/>
      <c r="R39" s="100"/>
      <c r="S39" s="99"/>
      <c r="T39" s="99"/>
      <c r="U39" s="99"/>
      <c r="V39" s="99"/>
      <c r="W39" s="99"/>
    </row>
    <row r="40" spans="1:23" x14ac:dyDescent="0.25">
      <c r="A40" s="184">
        <v>38</v>
      </c>
      <c r="B40" s="91" t="s">
        <v>485</v>
      </c>
      <c r="C40" s="108"/>
      <c r="D40" s="108"/>
      <c r="E40" s="77"/>
      <c r="F40" s="77"/>
      <c r="G40" s="82" t="s">
        <v>15</v>
      </c>
      <c r="H40" s="81">
        <v>44673</v>
      </c>
      <c r="I40" s="83" t="s">
        <v>491</v>
      </c>
      <c r="J40" s="108" t="s">
        <v>15</v>
      </c>
      <c r="K40" s="80">
        <v>45036</v>
      </c>
      <c r="L40" s="103" t="s">
        <v>493</v>
      </c>
      <c r="M40" s="107">
        <v>45402</v>
      </c>
      <c r="N40" s="90"/>
      <c r="O40" s="27"/>
      <c r="P40" s="72"/>
      <c r="Q40" s="72"/>
      <c r="R40" s="72"/>
      <c r="S40" s="72"/>
      <c r="T40" s="71"/>
      <c r="U40" s="71"/>
      <c r="V40" s="71"/>
      <c r="W40" s="71"/>
    </row>
    <row r="41" spans="1:23" x14ac:dyDescent="0.25">
      <c r="A41" s="184">
        <v>39</v>
      </c>
      <c r="B41" s="79" t="s">
        <v>417</v>
      </c>
      <c r="C41" s="78"/>
      <c r="D41" s="78">
        <f>2021-C41</f>
        <v>2021</v>
      </c>
      <c r="E41" s="79" t="s">
        <v>315</v>
      </c>
      <c r="F41" s="77"/>
      <c r="G41" s="82" t="s">
        <v>73</v>
      </c>
      <c r="H41" s="81">
        <v>42219</v>
      </c>
      <c r="I41" s="109" t="s">
        <v>411</v>
      </c>
      <c r="J41" s="143" t="s">
        <v>73</v>
      </c>
      <c r="K41" s="142">
        <v>44305</v>
      </c>
      <c r="L41" s="144" t="s">
        <v>496</v>
      </c>
      <c r="M41" s="142">
        <v>45765</v>
      </c>
      <c r="N41" s="84"/>
      <c r="P41" s="23"/>
      <c r="S41" s="23"/>
      <c r="U41" s="75"/>
    </row>
    <row r="42" spans="1:23" x14ac:dyDescent="0.25">
      <c r="A42" s="184">
        <v>40</v>
      </c>
      <c r="B42" s="91" t="s">
        <v>490</v>
      </c>
      <c r="C42" s="108"/>
      <c r="D42" s="108"/>
      <c r="E42" s="77"/>
      <c r="F42" s="77"/>
      <c r="G42" s="82" t="s">
        <v>15</v>
      </c>
      <c r="H42" s="81">
        <v>44673</v>
      </c>
      <c r="I42" s="83" t="s">
        <v>491</v>
      </c>
      <c r="J42" s="108" t="s">
        <v>15</v>
      </c>
      <c r="K42" s="80">
        <v>45036</v>
      </c>
      <c r="L42" s="103" t="s">
        <v>493</v>
      </c>
      <c r="M42" s="107">
        <v>45402</v>
      </c>
      <c r="N42" s="90"/>
      <c r="O42" s="27"/>
      <c r="P42" s="72"/>
      <c r="Q42" s="72"/>
      <c r="R42" s="72"/>
      <c r="S42" s="72"/>
      <c r="T42" s="71"/>
      <c r="U42" s="71"/>
      <c r="V42" s="71"/>
      <c r="W42" s="71"/>
    </row>
    <row r="43" spans="1:23" x14ac:dyDescent="0.25">
      <c r="A43" s="184">
        <v>41</v>
      </c>
      <c r="B43" s="77" t="s">
        <v>423</v>
      </c>
      <c r="C43" s="78"/>
      <c r="D43" s="78">
        <f>2021-C43</f>
        <v>2021</v>
      </c>
      <c r="E43" s="77" t="s">
        <v>315</v>
      </c>
      <c r="F43" s="77"/>
      <c r="G43" s="82" t="s">
        <v>15</v>
      </c>
      <c r="H43" s="81">
        <v>44132</v>
      </c>
      <c r="I43" s="83" t="s">
        <v>422</v>
      </c>
      <c r="J43" s="82" t="s">
        <v>266</v>
      </c>
      <c r="K43" s="81"/>
      <c r="L43" s="83"/>
      <c r="M43" s="183"/>
      <c r="N43" s="84"/>
      <c r="P43" s="23"/>
      <c r="S43" s="23"/>
    </row>
    <row r="44" spans="1:23" x14ac:dyDescent="0.25">
      <c r="A44" s="184">
        <v>42</v>
      </c>
      <c r="B44" s="105" t="s">
        <v>452</v>
      </c>
      <c r="C44" s="78"/>
      <c r="D44" s="78">
        <f>2021-C44</f>
        <v>2021</v>
      </c>
      <c r="E44" s="77" t="s">
        <v>315</v>
      </c>
      <c r="F44" s="77"/>
      <c r="G44" s="181" t="s">
        <v>15</v>
      </c>
      <c r="H44" s="180">
        <v>44251</v>
      </c>
      <c r="I44" s="182" t="s">
        <v>446</v>
      </c>
      <c r="J44" s="181" t="s">
        <v>15</v>
      </c>
      <c r="K44" s="180">
        <v>45015</v>
      </c>
      <c r="L44" s="182" t="s">
        <v>517</v>
      </c>
      <c r="M44" s="180">
        <v>45381</v>
      </c>
      <c r="N44" s="157"/>
      <c r="P44" s="23"/>
      <c r="S44" s="23"/>
      <c r="U44" s="99"/>
    </row>
    <row r="45" spans="1:23" x14ac:dyDescent="0.25">
      <c r="A45" s="184">
        <v>43</v>
      </c>
      <c r="B45" s="24" t="s">
        <v>513</v>
      </c>
      <c r="C45" s="10"/>
      <c r="D45" s="10"/>
      <c r="E45" s="24"/>
      <c r="F45" s="24"/>
      <c r="G45" s="10" t="s">
        <v>15</v>
      </c>
      <c r="H45" s="9">
        <v>45022</v>
      </c>
      <c r="I45" s="11" t="s">
        <v>509</v>
      </c>
      <c r="J45" s="10" t="s">
        <v>15</v>
      </c>
      <c r="K45" s="9">
        <v>45022</v>
      </c>
      <c r="L45" s="11" t="s">
        <v>509</v>
      </c>
      <c r="M45" s="107">
        <f>K45+365*1-1</f>
        <v>45386</v>
      </c>
      <c r="N45" s="99"/>
      <c r="P45" s="100"/>
      <c r="S45" s="100"/>
      <c r="U45" s="75"/>
    </row>
    <row r="46" spans="1:23" x14ac:dyDescent="0.25">
      <c r="A46" s="184">
        <v>44</v>
      </c>
      <c r="B46" s="79" t="s">
        <v>331</v>
      </c>
      <c r="C46" s="78"/>
      <c r="D46" s="78">
        <f>2021-C46</f>
        <v>2021</v>
      </c>
      <c r="E46" s="77" t="s">
        <v>315</v>
      </c>
      <c r="F46" s="77"/>
      <c r="G46" s="181" t="s">
        <v>8</v>
      </c>
      <c r="H46" s="180">
        <v>45198</v>
      </c>
      <c r="I46" s="182" t="s">
        <v>520</v>
      </c>
      <c r="J46" s="181" t="s">
        <v>8</v>
      </c>
      <c r="K46" s="180">
        <v>45198</v>
      </c>
      <c r="L46" s="182" t="s">
        <v>520</v>
      </c>
      <c r="M46" s="186">
        <v>45928</v>
      </c>
      <c r="N46" s="157"/>
      <c r="P46" s="23"/>
      <c r="Q46" s="47" t="e">
        <f>VLOOKUP($B46,[1]Лист1!$B$5:$G$100,5,0)</f>
        <v>#N/A</v>
      </c>
      <c r="R46" s="47" t="e">
        <f>VLOOKUP($B46,[1]Лист1!$B$5:$G$100,5,0)</f>
        <v>#N/A</v>
      </c>
      <c r="S46" s="23"/>
      <c r="U46" s="64" t="s">
        <v>438</v>
      </c>
    </row>
    <row r="47" spans="1:23" s="140" customFormat="1" x14ac:dyDescent="0.25">
      <c r="A47" s="184">
        <v>45</v>
      </c>
      <c r="B47" s="150" t="s">
        <v>118</v>
      </c>
      <c r="C47" s="154"/>
      <c r="D47" s="158">
        <v>2023</v>
      </c>
      <c r="E47" s="151" t="s">
        <v>7</v>
      </c>
      <c r="F47" s="151"/>
      <c r="G47" s="153" t="s">
        <v>8</v>
      </c>
      <c r="H47" s="152">
        <v>43097</v>
      </c>
      <c r="I47" s="156">
        <v>271</v>
      </c>
      <c r="J47" s="153" t="s">
        <v>8</v>
      </c>
      <c r="K47" s="152">
        <v>44558</v>
      </c>
      <c r="L47" s="156" t="s">
        <v>515</v>
      </c>
      <c r="M47" s="152">
        <v>45287</v>
      </c>
      <c r="N47" s="146"/>
      <c r="Q47" s="141"/>
      <c r="R47" s="141"/>
      <c r="U47" s="145"/>
    </row>
    <row r="48" spans="1:23" x14ac:dyDescent="0.25">
      <c r="A48" s="184">
        <v>46</v>
      </c>
      <c r="B48" s="106" t="s">
        <v>424</v>
      </c>
      <c r="C48" s="78"/>
      <c r="D48" s="78">
        <f>2021-C48</f>
        <v>2021</v>
      </c>
      <c r="E48" s="77" t="s">
        <v>315</v>
      </c>
      <c r="F48" s="77"/>
      <c r="G48" s="82" t="s">
        <v>18</v>
      </c>
      <c r="H48" s="81">
        <v>44530</v>
      </c>
      <c r="I48" s="83" t="s">
        <v>492</v>
      </c>
      <c r="J48" s="82" t="s">
        <v>18</v>
      </c>
      <c r="K48" s="107">
        <v>44530</v>
      </c>
      <c r="L48" s="83" t="s">
        <v>492</v>
      </c>
      <c r="M48" s="107">
        <f>K48+365*2-1</f>
        <v>45259</v>
      </c>
      <c r="N48" s="84"/>
      <c r="P48" s="23"/>
      <c r="S48" s="23"/>
      <c r="U48" s="75"/>
    </row>
    <row r="49" spans="1:256" s="166" customFormat="1" x14ac:dyDescent="0.25">
      <c r="A49" s="184">
        <v>47</v>
      </c>
      <c r="B49" s="187" t="s">
        <v>126</v>
      </c>
      <c r="C49" s="10" t="s">
        <v>8</v>
      </c>
      <c r="D49" s="186">
        <v>39092</v>
      </c>
      <c r="E49" s="11">
        <v>53</v>
      </c>
      <c r="F49" s="187" t="s">
        <v>126</v>
      </c>
      <c r="G49" s="10" t="s">
        <v>8</v>
      </c>
      <c r="H49" s="186">
        <v>39092</v>
      </c>
      <c r="I49" s="11">
        <v>53</v>
      </c>
      <c r="J49" s="10" t="s">
        <v>8</v>
      </c>
      <c r="K49" s="186">
        <v>44972</v>
      </c>
      <c r="L49" s="11" t="s">
        <v>497</v>
      </c>
      <c r="M49" s="186">
        <f>K49+365*2</f>
        <v>45702</v>
      </c>
      <c r="N49" s="157"/>
      <c r="Q49" s="149"/>
      <c r="R49" s="149"/>
    </row>
    <row r="50" spans="1:256" s="99" customFormat="1" x14ac:dyDescent="0.25">
      <c r="A50" s="184">
        <v>48</v>
      </c>
      <c r="B50" s="79" t="s">
        <v>332</v>
      </c>
      <c r="C50" s="109"/>
      <c r="D50" s="109">
        <f>2021-C50</f>
        <v>2021</v>
      </c>
      <c r="E50" s="106" t="s">
        <v>315</v>
      </c>
      <c r="F50" s="106"/>
      <c r="G50" s="181" t="s">
        <v>8</v>
      </c>
      <c r="H50" s="180">
        <v>45198</v>
      </c>
      <c r="I50" s="182" t="s">
        <v>520</v>
      </c>
      <c r="J50" s="181" t="s">
        <v>8</v>
      </c>
      <c r="K50" s="180">
        <v>45198</v>
      </c>
      <c r="L50" s="182" t="s">
        <v>520</v>
      </c>
      <c r="M50" s="186">
        <v>45928</v>
      </c>
      <c r="N50" s="157"/>
      <c r="Q50" s="100" t="e">
        <f>VLOOKUP($B50,[1]Лист1!$B$5:$G$100,5,0)</f>
        <v>#N/A</v>
      </c>
      <c r="R50" s="100" t="e">
        <f>VLOOKUP($B50,[1]Лист1!$B$5:$G$100,5,0)</f>
        <v>#N/A</v>
      </c>
      <c r="U50" s="64" t="s">
        <v>438</v>
      </c>
    </row>
    <row r="51" spans="1:256" x14ac:dyDescent="0.25">
      <c r="A51" s="184">
        <v>49</v>
      </c>
      <c r="B51" s="79" t="s">
        <v>453</v>
      </c>
      <c r="C51" s="78"/>
      <c r="D51" s="78">
        <f>2021-C51</f>
        <v>2021</v>
      </c>
      <c r="E51" s="77" t="s">
        <v>315</v>
      </c>
      <c r="F51" s="77"/>
      <c r="G51" s="181" t="s">
        <v>15</v>
      </c>
      <c r="H51" s="180">
        <v>44251</v>
      </c>
      <c r="I51" s="182" t="s">
        <v>446</v>
      </c>
      <c r="J51" s="181" t="s">
        <v>15</v>
      </c>
      <c r="K51" s="180">
        <v>45015</v>
      </c>
      <c r="L51" s="182" t="s">
        <v>517</v>
      </c>
      <c r="M51" s="180">
        <v>45381</v>
      </c>
      <c r="N51" s="157"/>
      <c r="P51" s="23"/>
      <c r="S51" s="23"/>
      <c r="U51" s="99"/>
    </row>
    <row r="52" spans="1:256" x14ac:dyDescent="0.25">
      <c r="A52" s="184">
        <v>50</v>
      </c>
      <c r="B52" s="24" t="s">
        <v>512</v>
      </c>
      <c r="C52" s="10"/>
      <c r="D52" s="10"/>
      <c r="E52" s="24"/>
      <c r="F52" s="24"/>
      <c r="G52" s="10" t="s">
        <v>15</v>
      </c>
      <c r="H52" s="9">
        <v>45022</v>
      </c>
      <c r="I52" s="11" t="s">
        <v>509</v>
      </c>
      <c r="J52" s="10" t="s">
        <v>15</v>
      </c>
      <c r="K52" s="9">
        <v>45022</v>
      </c>
      <c r="L52" s="11" t="s">
        <v>509</v>
      </c>
      <c r="M52" s="107">
        <f>K52+365*1-1</f>
        <v>45386</v>
      </c>
      <c r="N52" s="99"/>
      <c r="P52" s="100"/>
      <c r="S52" s="100"/>
      <c r="U52" s="99"/>
    </row>
    <row r="53" spans="1:256" x14ac:dyDescent="0.25">
      <c r="A53" s="184">
        <v>51</v>
      </c>
      <c r="B53" s="24" t="s">
        <v>511</v>
      </c>
      <c r="C53" s="10"/>
      <c r="D53" s="10"/>
      <c r="E53" s="24"/>
      <c r="F53" s="24"/>
      <c r="G53" s="10" t="s">
        <v>15</v>
      </c>
      <c r="H53" s="9">
        <v>45022</v>
      </c>
      <c r="I53" s="11" t="s">
        <v>509</v>
      </c>
      <c r="J53" s="10" t="s">
        <v>15</v>
      </c>
      <c r="K53" s="9">
        <v>45022</v>
      </c>
      <c r="L53" s="11" t="s">
        <v>509</v>
      </c>
      <c r="M53" s="107">
        <f>K53+365*1-1</f>
        <v>45386</v>
      </c>
      <c r="N53" s="99"/>
      <c r="P53" s="100"/>
      <c r="S53" s="100"/>
      <c r="U53" s="99"/>
    </row>
    <row r="54" spans="1:256" x14ac:dyDescent="0.25">
      <c r="A54" s="184">
        <v>52</v>
      </c>
      <c r="B54" s="24" t="s">
        <v>502</v>
      </c>
      <c r="C54" s="10"/>
      <c r="D54" s="10"/>
      <c r="E54" s="24"/>
      <c r="F54" s="24"/>
      <c r="G54" s="10" t="s">
        <v>15</v>
      </c>
      <c r="H54" s="9">
        <v>45072</v>
      </c>
      <c r="I54" s="10" t="s">
        <v>499</v>
      </c>
      <c r="J54" s="10" t="s">
        <v>15</v>
      </c>
      <c r="K54" s="9">
        <v>45072</v>
      </c>
      <c r="L54" s="10" t="s">
        <v>499</v>
      </c>
      <c r="M54" s="107">
        <f>K54+365*1-1</f>
        <v>45436</v>
      </c>
      <c r="N54" s="99"/>
      <c r="P54" s="100"/>
      <c r="S54" s="100"/>
    </row>
    <row r="55" spans="1:256" s="75" customFormat="1" x14ac:dyDescent="0.25">
      <c r="A55" s="184">
        <v>53</v>
      </c>
      <c r="B55" s="106" t="s">
        <v>454</v>
      </c>
      <c r="C55" s="78"/>
      <c r="D55" s="78">
        <f>2021-C55</f>
        <v>2021</v>
      </c>
      <c r="E55" s="77" t="s">
        <v>315</v>
      </c>
      <c r="F55" s="77"/>
      <c r="G55" s="181" t="s">
        <v>18</v>
      </c>
      <c r="H55" s="180">
        <v>45198</v>
      </c>
      <c r="I55" s="182" t="s">
        <v>520</v>
      </c>
      <c r="J55" s="181" t="s">
        <v>18</v>
      </c>
      <c r="K55" s="180">
        <v>45198</v>
      </c>
      <c r="L55" s="182" t="s">
        <v>520</v>
      </c>
      <c r="M55" s="186">
        <v>45928</v>
      </c>
      <c r="N55" s="157"/>
      <c r="Q55" s="76"/>
      <c r="R55" s="76"/>
      <c r="U55" s="99"/>
    </row>
    <row r="56" spans="1:256" x14ac:dyDescent="0.25">
      <c r="A56" s="184">
        <v>54</v>
      </c>
      <c r="B56" s="105" t="s">
        <v>142</v>
      </c>
      <c r="C56" s="78">
        <v>1962</v>
      </c>
      <c r="D56" s="78">
        <v>60</v>
      </c>
      <c r="E56" s="77" t="s">
        <v>10</v>
      </c>
      <c r="F56" s="77"/>
      <c r="G56" s="82" t="s">
        <v>8</v>
      </c>
      <c r="H56" s="81">
        <v>43857</v>
      </c>
      <c r="I56" s="109" t="s">
        <v>379</v>
      </c>
      <c r="J56" s="82" t="s">
        <v>8</v>
      </c>
      <c r="K56" s="107">
        <v>44588</v>
      </c>
      <c r="L56" s="109" t="s">
        <v>497</v>
      </c>
      <c r="M56" s="107">
        <v>45317</v>
      </c>
      <c r="N56" s="84"/>
      <c r="P56" s="23"/>
      <c r="S56" s="23"/>
      <c r="U56" s="99"/>
    </row>
    <row r="57" spans="1:256" x14ac:dyDescent="0.25">
      <c r="A57" s="184">
        <v>55</v>
      </c>
      <c r="B57" s="79" t="s">
        <v>348</v>
      </c>
      <c r="C57" s="78"/>
      <c r="D57" s="78">
        <f>2021-C57</f>
        <v>2021</v>
      </c>
      <c r="E57" s="77" t="s">
        <v>315</v>
      </c>
      <c r="F57" s="77"/>
      <c r="G57" s="82" t="s">
        <v>8</v>
      </c>
      <c r="H57" s="81">
        <v>43577</v>
      </c>
      <c r="I57" s="83" t="s">
        <v>301</v>
      </c>
      <c r="J57" s="82" t="s">
        <v>8</v>
      </c>
      <c r="K57" s="80">
        <v>45038</v>
      </c>
      <c r="L57" s="83" t="s">
        <v>495</v>
      </c>
      <c r="M57" s="180">
        <v>45769</v>
      </c>
      <c r="N57" s="157"/>
      <c r="P57" s="23"/>
      <c r="Q57" s="47" t="e">
        <f>VLOOKUP($B57,[1]Лист1!$B$5:$G$100,5,0)</f>
        <v>#N/A</v>
      </c>
      <c r="R57" s="47" t="e">
        <f>VLOOKUP($B57,[1]Лист1!$B$5:$G$100,5,0)</f>
        <v>#N/A</v>
      </c>
      <c r="S57" s="23"/>
      <c r="U57" s="75"/>
    </row>
    <row r="58" spans="1:256" s="166" customFormat="1" x14ac:dyDescent="0.25">
      <c r="A58" s="184">
        <v>56</v>
      </c>
      <c r="B58" s="79" t="s">
        <v>143</v>
      </c>
      <c r="C58" s="176"/>
      <c r="D58" s="176"/>
      <c r="E58" s="173"/>
      <c r="F58" s="173"/>
      <c r="G58" s="10" t="s">
        <v>73</v>
      </c>
      <c r="H58" s="186">
        <v>42093</v>
      </c>
      <c r="I58" s="11" t="s">
        <v>74</v>
      </c>
      <c r="J58" s="10" t="s">
        <v>73</v>
      </c>
      <c r="K58" s="186">
        <v>44305</v>
      </c>
      <c r="L58" s="185" t="s">
        <v>496</v>
      </c>
      <c r="M58" s="186">
        <f>K58+365*4</f>
        <v>45765</v>
      </c>
      <c r="N58" s="157"/>
      <c r="Q58" s="149"/>
      <c r="R58" s="149"/>
    </row>
    <row r="59" spans="1:256" s="14" customFormat="1" x14ac:dyDescent="0.25">
      <c r="A59" s="184">
        <v>57</v>
      </c>
      <c r="B59" s="24" t="s">
        <v>503</v>
      </c>
      <c r="C59" s="10"/>
      <c r="D59" s="10"/>
      <c r="E59" s="24"/>
      <c r="F59" s="24"/>
      <c r="G59" s="10" t="s">
        <v>15</v>
      </c>
      <c r="H59" s="9">
        <v>45072</v>
      </c>
      <c r="I59" s="10" t="s">
        <v>499</v>
      </c>
      <c r="J59" s="10" t="s">
        <v>15</v>
      </c>
      <c r="K59" s="9">
        <v>45072</v>
      </c>
      <c r="L59" s="10" t="s">
        <v>499</v>
      </c>
      <c r="M59" s="107">
        <f>K59+365*1-1</f>
        <v>45436</v>
      </c>
      <c r="N59" s="99"/>
      <c r="O59" s="99"/>
      <c r="P59" s="100"/>
      <c r="Q59" s="100"/>
      <c r="R59" s="100"/>
      <c r="S59" s="100"/>
      <c r="T59" s="99"/>
      <c r="U59" s="99"/>
      <c r="V59" s="99"/>
      <c r="W59" s="99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  <c r="IV59" s="23"/>
    </row>
    <row r="60" spans="1:256" s="14" customFormat="1" x14ac:dyDescent="0.25">
      <c r="A60" s="184">
        <v>58</v>
      </c>
      <c r="B60" s="187" t="s">
        <v>148</v>
      </c>
      <c r="C60" s="10" t="s">
        <v>8</v>
      </c>
      <c r="D60" s="186">
        <v>43090</v>
      </c>
      <c r="E60" s="11">
        <v>259</v>
      </c>
      <c r="F60" s="187" t="s">
        <v>148</v>
      </c>
      <c r="G60" s="10" t="s">
        <v>8</v>
      </c>
      <c r="H60" s="186">
        <v>43090</v>
      </c>
      <c r="I60" s="11">
        <v>259</v>
      </c>
      <c r="J60" s="10" t="s">
        <v>8</v>
      </c>
      <c r="K60" s="186">
        <v>44558</v>
      </c>
      <c r="L60" s="11" t="s">
        <v>515</v>
      </c>
      <c r="M60" s="186">
        <f>K60+365*2-1</f>
        <v>45287</v>
      </c>
      <c r="N60" s="166"/>
      <c r="O60" s="166"/>
      <c r="P60" s="149"/>
      <c r="Q60" s="149"/>
      <c r="R60" s="149"/>
      <c r="S60" s="149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  <c r="AZ60" s="166"/>
      <c r="BA60" s="166"/>
      <c r="BB60" s="166"/>
      <c r="BC60" s="166"/>
      <c r="BD60" s="166"/>
      <c r="BE60" s="166"/>
      <c r="BF60" s="166"/>
      <c r="BG60" s="166"/>
      <c r="BH60" s="166"/>
      <c r="BI60" s="166"/>
      <c r="BJ60" s="166"/>
      <c r="BK60" s="166"/>
      <c r="BL60" s="166"/>
      <c r="BM60" s="166"/>
      <c r="BN60" s="166"/>
      <c r="BO60" s="166"/>
      <c r="BP60" s="166"/>
      <c r="BQ60" s="166"/>
      <c r="BR60" s="166"/>
      <c r="BS60" s="166"/>
      <c r="BT60" s="166"/>
      <c r="BU60" s="166"/>
      <c r="BV60" s="166"/>
      <c r="BW60" s="166"/>
      <c r="BX60" s="166"/>
      <c r="BY60" s="166"/>
      <c r="BZ60" s="166"/>
      <c r="CA60" s="166"/>
      <c r="CB60" s="166"/>
      <c r="CC60" s="166"/>
      <c r="CD60" s="166"/>
      <c r="CE60" s="166"/>
      <c r="CF60" s="166"/>
      <c r="CG60" s="166"/>
      <c r="CH60" s="166"/>
      <c r="CI60" s="166"/>
      <c r="CJ60" s="166"/>
      <c r="CK60" s="166"/>
      <c r="CL60" s="166"/>
      <c r="CM60" s="166"/>
      <c r="CN60" s="166"/>
      <c r="CO60" s="166"/>
      <c r="CP60" s="166"/>
      <c r="CQ60" s="166"/>
      <c r="CR60" s="166"/>
      <c r="CS60" s="166"/>
      <c r="CT60" s="166"/>
      <c r="CU60" s="166"/>
      <c r="CV60" s="166"/>
      <c r="CW60" s="166"/>
      <c r="CX60" s="166"/>
      <c r="CY60" s="166"/>
      <c r="CZ60" s="166"/>
      <c r="DA60" s="166"/>
      <c r="DB60" s="166"/>
      <c r="DC60" s="166"/>
      <c r="DD60" s="166"/>
      <c r="DE60" s="166"/>
      <c r="DF60" s="166"/>
      <c r="DG60" s="166"/>
      <c r="DH60" s="166"/>
      <c r="DI60" s="166"/>
      <c r="DJ60" s="166"/>
      <c r="DK60" s="166"/>
      <c r="DL60" s="166"/>
      <c r="DM60" s="166"/>
      <c r="DN60" s="166"/>
      <c r="DO60" s="166"/>
      <c r="DP60" s="166"/>
      <c r="DQ60" s="166"/>
      <c r="DR60" s="166"/>
      <c r="DS60" s="166"/>
      <c r="DT60" s="166"/>
      <c r="DU60" s="166"/>
      <c r="DV60" s="166"/>
      <c r="DW60" s="166"/>
      <c r="DX60" s="166"/>
      <c r="DY60" s="166"/>
      <c r="DZ60" s="166"/>
      <c r="EA60" s="166"/>
      <c r="EB60" s="166"/>
      <c r="EC60" s="166"/>
      <c r="ED60" s="166"/>
      <c r="EE60" s="166"/>
      <c r="EF60" s="166"/>
      <c r="EG60" s="166"/>
      <c r="EH60" s="166"/>
      <c r="EI60" s="166"/>
      <c r="EJ60" s="166"/>
      <c r="EK60" s="166"/>
      <c r="EL60" s="166"/>
      <c r="EM60" s="166"/>
      <c r="EN60" s="166"/>
      <c r="EO60" s="166"/>
      <c r="EP60" s="166"/>
      <c r="EQ60" s="166"/>
      <c r="ER60" s="166"/>
      <c r="ES60" s="166"/>
      <c r="ET60" s="166"/>
      <c r="EU60" s="166"/>
      <c r="EV60" s="166"/>
      <c r="EW60" s="166"/>
      <c r="EX60" s="166"/>
      <c r="EY60" s="166"/>
      <c r="EZ60" s="166"/>
      <c r="FA60" s="166"/>
      <c r="FB60" s="166"/>
      <c r="FC60" s="166"/>
      <c r="FD60" s="166"/>
      <c r="FE60" s="166"/>
      <c r="FF60" s="166"/>
      <c r="FG60" s="166"/>
      <c r="FH60" s="166"/>
      <c r="FI60" s="166"/>
      <c r="FJ60" s="166"/>
      <c r="FK60" s="166"/>
      <c r="FL60" s="166"/>
      <c r="FM60" s="166"/>
      <c r="FN60" s="166"/>
      <c r="FO60" s="166"/>
      <c r="FP60" s="166"/>
      <c r="FQ60" s="166"/>
      <c r="FR60" s="166"/>
      <c r="FS60" s="166"/>
      <c r="FT60" s="166"/>
      <c r="FU60" s="166"/>
      <c r="FV60" s="166"/>
      <c r="FW60" s="166"/>
      <c r="FX60" s="166"/>
      <c r="FY60" s="166"/>
      <c r="FZ60" s="166"/>
      <c r="GA60" s="166"/>
      <c r="GB60" s="166"/>
      <c r="GC60" s="166"/>
      <c r="GD60" s="166"/>
      <c r="GE60" s="166"/>
      <c r="GF60" s="166"/>
      <c r="GG60" s="166"/>
      <c r="GH60" s="166"/>
      <c r="GI60" s="166"/>
      <c r="GJ60" s="166"/>
      <c r="GK60" s="166"/>
      <c r="GL60" s="166"/>
      <c r="GM60" s="166"/>
      <c r="GN60" s="166"/>
      <c r="GO60" s="166"/>
      <c r="GP60" s="166"/>
      <c r="GQ60" s="166"/>
      <c r="GR60" s="166"/>
      <c r="GS60" s="166"/>
      <c r="GT60" s="166"/>
      <c r="GU60" s="166"/>
      <c r="GV60" s="166"/>
      <c r="GW60" s="166"/>
      <c r="GX60" s="166"/>
      <c r="GY60" s="166"/>
      <c r="GZ60" s="166"/>
      <c r="HA60" s="166"/>
      <c r="HB60" s="166"/>
      <c r="HC60" s="166"/>
      <c r="HD60" s="166"/>
      <c r="HE60" s="166"/>
      <c r="HF60" s="166"/>
      <c r="HG60" s="166"/>
      <c r="HH60" s="166"/>
      <c r="HI60" s="166"/>
      <c r="HJ60" s="166"/>
      <c r="HK60" s="166"/>
      <c r="HL60" s="166"/>
      <c r="HM60" s="166"/>
      <c r="HN60" s="166"/>
      <c r="HO60" s="166"/>
      <c r="HP60" s="166"/>
      <c r="HQ60" s="166"/>
      <c r="HR60" s="166"/>
      <c r="HS60" s="166"/>
      <c r="HT60" s="166"/>
      <c r="HU60" s="166"/>
      <c r="HV60" s="166"/>
      <c r="HW60" s="166"/>
      <c r="HX60" s="166"/>
      <c r="HY60" s="166"/>
      <c r="HZ60" s="166"/>
      <c r="IA60" s="166"/>
      <c r="IB60" s="166"/>
      <c r="IC60" s="166"/>
      <c r="ID60" s="166"/>
      <c r="IE60" s="166"/>
      <c r="IF60" s="166"/>
      <c r="IG60" s="166"/>
      <c r="IH60" s="166"/>
      <c r="II60" s="166"/>
      <c r="IJ60" s="166"/>
      <c r="IK60" s="166"/>
      <c r="IL60" s="166"/>
      <c r="IM60" s="166"/>
      <c r="IN60" s="166"/>
      <c r="IO60" s="166"/>
      <c r="IP60" s="166"/>
      <c r="IQ60" s="166"/>
      <c r="IR60" s="166"/>
      <c r="IS60" s="166"/>
      <c r="IT60" s="166"/>
      <c r="IU60" s="166"/>
      <c r="IV60" s="166"/>
    </row>
    <row r="61" spans="1:256" s="14" customFormat="1" x14ac:dyDescent="0.25">
      <c r="A61" s="184">
        <v>59</v>
      </c>
      <c r="B61" s="106" t="s">
        <v>403</v>
      </c>
      <c r="C61" s="109"/>
      <c r="D61" s="109">
        <f>2021-C61</f>
        <v>2021</v>
      </c>
      <c r="E61" s="77" t="s">
        <v>315</v>
      </c>
      <c r="F61" s="77"/>
      <c r="G61" s="181" t="s">
        <v>8</v>
      </c>
      <c r="H61" s="180">
        <v>45198</v>
      </c>
      <c r="I61" s="182" t="s">
        <v>520</v>
      </c>
      <c r="J61" s="181" t="s">
        <v>8</v>
      </c>
      <c r="K61" s="180">
        <v>45198</v>
      </c>
      <c r="L61" s="182" t="s">
        <v>520</v>
      </c>
      <c r="M61" s="186">
        <v>45928</v>
      </c>
      <c r="N61" s="104"/>
      <c r="O61" s="99"/>
      <c r="P61" s="99"/>
      <c r="Q61" s="100" t="e">
        <f>VLOOKUP($B61,[1]Лист1!$B$5:$G$100,5,0)</f>
        <v>#N/A</v>
      </c>
      <c r="R61" s="100" t="e">
        <f>VLOOKUP($B61,[1]Лист1!$B$5:$G$100,5,0)</f>
        <v>#N/A</v>
      </c>
      <c r="S61" s="99"/>
      <c r="T61" s="99"/>
      <c r="U61" s="64" t="s">
        <v>438</v>
      </c>
      <c r="V61" s="99"/>
      <c r="W61" s="99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</row>
    <row r="62" spans="1:256" s="14" customFormat="1" x14ac:dyDescent="0.25">
      <c r="A62" s="184">
        <v>60</v>
      </c>
      <c r="B62" s="106" t="s">
        <v>393</v>
      </c>
      <c r="C62" s="78"/>
      <c r="D62" s="78">
        <f>2021-C62</f>
        <v>2021</v>
      </c>
      <c r="E62" s="77" t="s">
        <v>315</v>
      </c>
      <c r="F62" s="77"/>
      <c r="G62" s="181" t="s">
        <v>8</v>
      </c>
      <c r="H62" s="180">
        <v>45198</v>
      </c>
      <c r="I62" s="182" t="s">
        <v>520</v>
      </c>
      <c r="J62" s="181" t="s">
        <v>8</v>
      </c>
      <c r="K62" s="180">
        <v>45198</v>
      </c>
      <c r="L62" s="182" t="s">
        <v>520</v>
      </c>
      <c r="M62" s="186">
        <v>45928</v>
      </c>
      <c r="N62" s="84"/>
      <c r="O62" s="23"/>
      <c r="P62" s="23"/>
      <c r="Q62" s="47" t="e">
        <f>VLOOKUP($B62,[1]Лист1!$B$5:$G$100,5,0)</f>
        <v>#N/A</v>
      </c>
      <c r="R62" s="47" t="e">
        <f>VLOOKUP($B62,[1]Лист1!$B$5:$G$100,5,0)</f>
        <v>#N/A</v>
      </c>
      <c r="S62" s="23"/>
      <c r="T62" s="23"/>
      <c r="U62" s="64" t="s">
        <v>438</v>
      </c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  <c r="IT62" s="23"/>
      <c r="IU62" s="23"/>
      <c r="IV62" s="23"/>
    </row>
    <row r="63" spans="1:256" s="14" customFormat="1" x14ac:dyDescent="0.25">
      <c r="A63" s="184">
        <v>61</v>
      </c>
      <c r="B63" s="106" t="s">
        <v>394</v>
      </c>
      <c r="C63" s="78"/>
      <c r="D63" s="78">
        <f>2021-C63</f>
        <v>2021</v>
      </c>
      <c r="E63" s="77" t="s">
        <v>315</v>
      </c>
      <c r="F63" s="77"/>
      <c r="G63" s="82" t="s">
        <v>15</v>
      </c>
      <c r="H63" s="80">
        <v>43892</v>
      </c>
      <c r="I63" s="83" t="s">
        <v>381</v>
      </c>
      <c r="J63" s="82" t="s">
        <v>266</v>
      </c>
      <c r="K63" s="81"/>
      <c r="L63" s="83"/>
      <c r="M63" s="183"/>
      <c r="N63" s="84"/>
      <c r="O63" s="23"/>
      <c r="P63" s="23"/>
      <c r="Q63" s="47" t="e">
        <f>VLOOKUP($B63,[1]Лист1!$B$5:$G$100,5,0)</f>
        <v>#N/A</v>
      </c>
      <c r="R63" s="47" t="e">
        <f>VLOOKUP($B63,[1]Лист1!$B$5:$G$100,5,0)</f>
        <v>#N/A</v>
      </c>
      <c r="S63" s="75"/>
      <c r="T63" s="23"/>
      <c r="U63" s="64" t="s">
        <v>438</v>
      </c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23"/>
      <c r="GQ63" s="23"/>
      <c r="GR63" s="23"/>
      <c r="GS63" s="23"/>
      <c r="GT63" s="23"/>
      <c r="GU63" s="23"/>
      <c r="GV63" s="23"/>
      <c r="GW63" s="23"/>
      <c r="GX63" s="23"/>
      <c r="GY63" s="23"/>
      <c r="GZ63" s="23"/>
      <c r="HA63" s="23"/>
      <c r="HB63" s="23"/>
      <c r="HC63" s="23"/>
      <c r="HD63" s="23"/>
      <c r="HE63" s="23"/>
      <c r="HF63" s="23"/>
      <c r="HG63" s="23"/>
      <c r="HH63" s="23"/>
      <c r="HI63" s="23"/>
      <c r="HJ63" s="23"/>
      <c r="HK63" s="23"/>
      <c r="HL63" s="23"/>
      <c r="HM63" s="23"/>
      <c r="HN63" s="23"/>
      <c r="HO63" s="23"/>
      <c r="HP63" s="23"/>
      <c r="HQ63" s="23"/>
      <c r="HR63" s="23"/>
      <c r="HS63" s="23"/>
      <c r="HT63" s="23"/>
      <c r="HU63" s="23"/>
      <c r="HV63" s="23"/>
      <c r="HW63" s="23"/>
      <c r="HX63" s="23"/>
      <c r="HY63" s="23"/>
      <c r="HZ63" s="23"/>
      <c r="IA63" s="23"/>
      <c r="IB63" s="23"/>
      <c r="IC63" s="23"/>
      <c r="ID63" s="23"/>
      <c r="IE63" s="23"/>
      <c r="IF63" s="23"/>
      <c r="IG63" s="23"/>
      <c r="IH63" s="23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23"/>
      <c r="IU63" s="23"/>
      <c r="IV63" s="23"/>
    </row>
    <row r="64" spans="1:256" s="14" customFormat="1" x14ac:dyDescent="0.25">
      <c r="A64" s="184">
        <v>62</v>
      </c>
      <c r="B64" s="49" t="s">
        <v>395</v>
      </c>
      <c r="C64" s="78"/>
      <c r="D64" s="78">
        <f>2021-C64</f>
        <v>2021</v>
      </c>
      <c r="E64" s="77" t="s">
        <v>315</v>
      </c>
      <c r="F64" s="77"/>
      <c r="G64" s="181" t="s">
        <v>15</v>
      </c>
      <c r="H64" s="180">
        <v>43892</v>
      </c>
      <c r="I64" s="182" t="s">
        <v>381</v>
      </c>
      <c r="J64" s="181" t="s">
        <v>15</v>
      </c>
      <c r="K64" s="180">
        <v>45015</v>
      </c>
      <c r="L64" s="182" t="s">
        <v>517</v>
      </c>
      <c r="M64" s="180">
        <v>45381</v>
      </c>
      <c r="N64" s="157"/>
      <c r="O64" s="23"/>
      <c r="P64" s="23"/>
      <c r="Q64" s="47" t="e">
        <f>VLOOKUP($B64,[1]Лист1!$B$5:$G$100,5,0)</f>
        <v>#N/A</v>
      </c>
      <c r="R64" s="47" t="e">
        <f>VLOOKUP($B64,[1]Лист1!$B$5:$G$100,5,0)</f>
        <v>#N/A</v>
      </c>
      <c r="S64" s="23"/>
      <c r="T64" s="23"/>
      <c r="U64" s="99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/>
      <c r="FP64" s="23"/>
      <c r="FQ64" s="23"/>
      <c r="FR64" s="23"/>
      <c r="FS64" s="23"/>
      <c r="FT64" s="23"/>
      <c r="FU64" s="23"/>
      <c r="FV64" s="23"/>
      <c r="FW64" s="23"/>
      <c r="FX64" s="23"/>
      <c r="FY64" s="23"/>
      <c r="FZ64" s="23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23"/>
      <c r="GQ64" s="23"/>
      <c r="GR64" s="23"/>
      <c r="GS64" s="23"/>
      <c r="GT64" s="23"/>
      <c r="GU64" s="23"/>
      <c r="GV64" s="23"/>
      <c r="GW64" s="23"/>
      <c r="GX64" s="23"/>
      <c r="GY64" s="23"/>
      <c r="GZ64" s="23"/>
      <c r="HA64" s="23"/>
      <c r="HB64" s="23"/>
      <c r="HC64" s="23"/>
      <c r="HD64" s="23"/>
      <c r="HE64" s="23"/>
      <c r="HF64" s="23"/>
      <c r="HG64" s="23"/>
      <c r="HH64" s="23"/>
      <c r="HI64" s="23"/>
      <c r="HJ64" s="23"/>
      <c r="HK64" s="23"/>
      <c r="HL64" s="23"/>
      <c r="HM64" s="23"/>
      <c r="HN64" s="23"/>
      <c r="HO64" s="23"/>
      <c r="HP64" s="23"/>
      <c r="HQ64" s="23"/>
      <c r="HR64" s="23"/>
      <c r="HS64" s="23"/>
      <c r="HT64" s="23"/>
      <c r="HU64" s="23"/>
      <c r="HV64" s="23"/>
      <c r="HW64" s="23"/>
      <c r="HX64" s="23"/>
      <c r="HY64" s="23"/>
      <c r="HZ64" s="23"/>
      <c r="IA64" s="23"/>
      <c r="IB64" s="23"/>
      <c r="IC64" s="23"/>
      <c r="ID64" s="23"/>
      <c r="IE64" s="23"/>
      <c r="IF64" s="23"/>
      <c r="IG64" s="23"/>
      <c r="IH64" s="23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23"/>
      <c r="IU64" s="23"/>
      <c r="IV64" s="23"/>
    </row>
    <row r="65" spans="1:256" s="14" customFormat="1" x14ac:dyDescent="0.25">
      <c r="A65" s="184">
        <v>63</v>
      </c>
      <c r="B65" s="187" t="s">
        <v>155</v>
      </c>
      <c r="C65" s="10" t="s">
        <v>8</v>
      </c>
      <c r="D65" s="186">
        <v>40966</v>
      </c>
      <c r="E65" s="185">
        <v>575</v>
      </c>
      <c r="F65" s="187" t="s">
        <v>155</v>
      </c>
      <c r="G65" s="10" t="s">
        <v>8</v>
      </c>
      <c r="H65" s="186">
        <v>40966</v>
      </c>
      <c r="I65" s="185">
        <v>575</v>
      </c>
      <c r="J65" s="10" t="s">
        <v>8</v>
      </c>
      <c r="K65" s="186">
        <v>44972</v>
      </c>
      <c r="L65" s="11" t="s">
        <v>497</v>
      </c>
      <c r="M65" s="186">
        <f>K65+365*2</f>
        <v>45702</v>
      </c>
      <c r="N65" s="157"/>
      <c r="O65" s="166"/>
      <c r="P65" s="166"/>
      <c r="Q65" s="149"/>
      <c r="R65" s="149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66"/>
      <c r="AP65" s="166"/>
      <c r="AQ65" s="166"/>
      <c r="AR65" s="166"/>
      <c r="AS65" s="166"/>
      <c r="AT65" s="166"/>
      <c r="AU65" s="166"/>
      <c r="AV65" s="166"/>
      <c r="AW65" s="166"/>
      <c r="AX65" s="166"/>
      <c r="AY65" s="166"/>
      <c r="AZ65" s="166"/>
      <c r="BA65" s="166"/>
      <c r="BB65" s="166"/>
      <c r="BC65" s="166"/>
      <c r="BD65" s="166"/>
      <c r="BE65" s="166"/>
      <c r="BF65" s="166"/>
      <c r="BG65" s="166"/>
      <c r="BH65" s="166"/>
      <c r="BI65" s="166"/>
      <c r="BJ65" s="166"/>
      <c r="BK65" s="166"/>
      <c r="BL65" s="166"/>
      <c r="BM65" s="166"/>
      <c r="BN65" s="166"/>
      <c r="BO65" s="166"/>
      <c r="BP65" s="166"/>
      <c r="BQ65" s="166"/>
      <c r="BR65" s="166"/>
      <c r="BS65" s="166"/>
      <c r="BT65" s="166"/>
      <c r="BU65" s="166"/>
      <c r="BV65" s="166"/>
      <c r="BW65" s="166"/>
      <c r="BX65" s="166"/>
      <c r="BY65" s="166"/>
      <c r="BZ65" s="166"/>
      <c r="CA65" s="166"/>
      <c r="CB65" s="166"/>
      <c r="CC65" s="166"/>
      <c r="CD65" s="166"/>
      <c r="CE65" s="166"/>
      <c r="CF65" s="166"/>
      <c r="CG65" s="166"/>
      <c r="CH65" s="166"/>
      <c r="CI65" s="166"/>
      <c r="CJ65" s="166"/>
      <c r="CK65" s="166"/>
      <c r="CL65" s="166"/>
      <c r="CM65" s="166"/>
      <c r="CN65" s="166"/>
      <c r="CO65" s="166"/>
      <c r="CP65" s="166"/>
      <c r="CQ65" s="166"/>
      <c r="CR65" s="166"/>
      <c r="CS65" s="166"/>
      <c r="CT65" s="166"/>
      <c r="CU65" s="166"/>
      <c r="CV65" s="166"/>
      <c r="CW65" s="166"/>
      <c r="CX65" s="166"/>
      <c r="CY65" s="166"/>
      <c r="CZ65" s="166"/>
      <c r="DA65" s="166"/>
      <c r="DB65" s="166"/>
      <c r="DC65" s="166"/>
      <c r="DD65" s="166"/>
      <c r="DE65" s="166"/>
      <c r="DF65" s="166"/>
      <c r="DG65" s="166"/>
      <c r="DH65" s="166"/>
      <c r="DI65" s="166"/>
      <c r="DJ65" s="166"/>
      <c r="DK65" s="166"/>
      <c r="DL65" s="166"/>
      <c r="DM65" s="166"/>
      <c r="DN65" s="166"/>
      <c r="DO65" s="166"/>
      <c r="DP65" s="166"/>
      <c r="DQ65" s="166"/>
      <c r="DR65" s="166"/>
      <c r="DS65" s="166"/>
      <c r="DT65" s="166"/>
      <c r="DU65" s="166"/>
      <c r="DV65" s="166"/>
      <c r="DW65" s="166"/>
      <c r="DX65" s="166"/>
      <c r="DY65" s="166"/>
      <c r="DZ65" s="166"/>
      <c r="EA65" s="166"/>
      <c r="EB65" s="166"/>
      <c r="EC65" s="166"/>
      <c r="ED65" s="166"/>
      <c r="EE65" s="166"/>
      <c r="EF65" s="166"/>
      <c r="EG65" s="166"/>
      <c r="EH65" s="166"/>
      <c r="EI65" s="166"/>
      <c r="EJ65" s="166"/>
      <c r="EK65" s="166"/>
      <c r="EL65" s="166"/>
      <c r="EM65" s="166"/>
      <c r="EN65" s="166"/>
      <c r="EO65" s="166"/>
      <c r="EP65" s="166"/>
      <c r="EQ65" s="166"/>
      <c r="ER65" s="166"/>
      <c r="ES65" s="166"/>
      <c r="ET65" s="166"/>
      <c r="EU65" s="166"/>
      <c r="EV65" s="166"/>
      <c r="EW65" s="166"/>
      <c r="EX65" s="166"/>
      <c r="EY65" s="166"/>
      <c r="EZ65" s="166"/>
      <c r="FA65" s="166"/>
      <c r="FB65" s="166"/>
      <c r="FC65" s="166"/>
      <c r="FD65" s="166"/>
      <c r="FE65" s="166"/>
      <c r="FF65" s="166"/>
      <c r="FG65" s="166"/>
      <c r="FH65" s="166"/>
      <c r="FI65" s="166"/>
      <c r="FJ65" s="166"/>
      <c r="FK65" s="166"/>
      <c r="FL65" s="166"/>
      <c r="FM65" s="166"/>
      <c r="FN65" s="166"/>
      <c r="FO65" s="166"/>
      <c r="FP65" s="166"/>
      <c r="FQ65" s="166"/>
      <c r="FR65" s="166"/>
      <c r="FS65" s="166"/>
      <c r="FT65" s="166"/>
      <c r="FU65" s="166"/>
      <c r="FV65" s="166"/>
      <c r="FW65" s="166"/>
      <c r="FX65" s="166"/>
      <c r="FY65" s="166"/>
      <c r="FZ65" s="166"/>
      <c r="GA65" s="166"/>
      <c r="GB65" s="166"/>
      <c r="GC65" s="166"/>
      <c r="GD65" s="166"/>
      <c r="GE65" s="166"/>
      <c r="GF65" s="166"/>
      <c r="GG65" s="166"/>
      <c r="GH65" s="166"/>
      <c r="GI65" s="166"/>
      <c r="GJ65" s="166"/>
      <c r="GK65" s="166"/>
      <c r="GL65" s="166"/>
      <c r="GM65" s="166"/>
      <c r="GN65" s="166"/>
      <c r="GO65" s="166"/>
      <c r="GP65" s="166"/>
      <c r="GQ65" s="166"/>
      <c r="GR65" s="166"/>
      <c r="GS65" s="166"/>
      <c r="GT65" s="166"/>
      <c r="GU65" s="166"/>
      <c r="GV65" s="166"/>
      <c r="GW65" s="166"/>
      <c r="GX65" s="166"/>
      <c r="GY65" s="166"/>
      <c r="GZ65" s="166"/>
      <c r="HA65" s="166"/>
      <c r="HB65" s="166"/>
      <c r="HC65" s="166"/>
      <c r="HD65" s="166"/>
      <c r="HE65" s="166"/>
      <c r="HF65" s="166"/>
      <c r="HG65" s="166"/>
      <c r="HH65" s="166"/>
      <c r="HI65" s="166"/>
      <c r="HJ65" s="166"/>
      <c r="HK65" s="166"/>
      <c r="HL65" s="166"/>
      <c r="HM65" s="166"/>
      <c r="HN65" s="166"/>
      <c r="HO65" s="166"/>
      <c r="HP65" s="166"/>
      <c r="HQ65" s="166"/>
      <c r="HR65" s="166"/>
      <c r="HS65" s="166"/>
      <c r="HT65" s="166"/>
      <c r="HU65" s="166"/>
      <c r="HV65" s="166"/>
      <c r="HW65" s="166"/>
      <c r="HX65" s="166"/>
      <c r="HY65" s="166"/>
      <c r="HZ65" s="166"/>
      <c r="IA65" s="166"/>
      <c r="IB65" s="166"/>
      <c r="IC65" s="166"/>
      <c r="ID65" s="166"/>
      <c r="IE65" s="166"/>
      <c r="IF65" s="166"/>
      <c r="IG65" s="166"/>
      <c r="IH65" s="166"/>
      <c r="II65" s="166"/>
      <c r="IJ65" s="166"/>
      <c r="IK65" s="166"/>
      <c r="IL65" s="166"/>
      <c r="IM65" s="166"/>
      <c r="IN65" s="166"/>
      <c r="IO65" s="166"/>
      <c r="IP65" s="166"/>
      <c r="IQ65" s="166"/>
      <c r="IR65" s="166"/>
      <c r="IS65" s="166"/>
      <c r="IT65" s="166"/>
      <c r="IU65" s="166"/>
      <c r="IV65" s="166"/>
    </row>
    <row r="66" spans="1:256" s="14" customFormat="1" x14ac:dyDescent="0.25">
      <c r="A66" s="184">
        <v>64</v>
      </c>
      <c r="B66" s="187" t="s">
        <v>156</v>
      </c>
      <c r="C66" s="10" t="s">
        <v>8</v>
      </c>
      <c r="D66" s="186">
        <v>40966</v>
      </c>
      <c r="E66" s="185">
        <v>575</v>
      </c>
      <c r="F66" s="187" t="s">
        <v>156</v>
      </c>
      <c r="G66" s="10" t="s">
        <v>8</v>
      </c>
      <c r="H66" s="186">
        <v>40966</v>
      </c>
      <c r="I66" s="185">
        <v>575</v>
      </c>
      <c r="J66" s="10" t="s">
        <v>8</v>
      </c>
      <c r="K66" s="186">
        <v>44972</v>
      </c>
      <c r="L66" s="11" t="s">
        <v>497</v>
      </c>
      <c r="M66" s="186">
        <f>K66+365*2</f>
        <v>45702</v>
      </c>
      <c r="N66" s="157"/>
      <c r="O66" s="166"/>
      <c r="P66" s="166"/>
      <c r="Q66" s="149"/>
      <c r="R66" s="149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66"/>
      <c r="AP66" s="166"/>
      <c r="AQ66" s="166"/>
      <c r="AR66" s="166"/>
      <c r="AS66" s="166"/>
      <c r="AT66" s="166"/>
      <c r="AU66" s="166"/>
      <c r="AV66" s="166"/>
      <c r="AW66" s="166"/>
      <c r="AX66" s="166"/>
      <c r="AY66" s="166"/>
      <c r="AZ66" s="166"/>
      <c r="BA66" s="166"/>
      <c r="BB66" s="166"/>
      <c r="BC66" s="166"/>
      <c r="BD66" s="166"/>
      <c r="BE66" s="166"/>
      <c r="BF66" s="166"/>
      <c r="BG66" s="166"/>
      <c r="BH66" s="166"/>
      <c r="BI66" s="166"/>
      <c r="BJ66" s="166"/>
      <c r="BK66" s="166"/>
      <c r="BL66" s="166"/>
      <c r="BM66" s="166"/>
      <c r="BN66" s="166"/>
      <c r="BO66" s="166"/>
      <c r="BP66" s="166"/>
      <c r="BQ66" s="166"/>
      <c r="BR66" s="166"/>
      <c r="BS66" s="166"/>
      <c r="BT66" s="166"/>
      <c r="BU66" s="166"/>
      <c r="BV66" s="166"/>
      <c r="BW66" s="166"/>
      <c r="BX66" s="166"/>
      <c r="BY66" s="166"/>
      <c r="BZ66" s="166"/>
      <c r="CA66" s="166"/>
      <c r="CB66" s="166"/>
      <c r="CC66" s="166"/>
      <c r="CD66" s="166"/>
      <c r="CE66" s="166"/>
      <c r="CF66" s="166"/>
      <c r="CG66" s="166"/>
      <c r="CH66" s="166"/>
      <c r="CI66" s="166"/>
      <c r="CJ66" s="166"/>
      <c r="CK66" s="166"/>
      <c r="CL66" s="166"/>
      <c r="CM66" s="166"/>
      <c r="CN66" s="166"/>
      <c r="CO66" s="166"/>
      <c r="CP66" s="166"/>
      <c r="CQ66" s="166"/>
      <c r="CR66" s="166"/>
      <c r="CS66" s="166"/>
      <c r="CT66" s="166"/>
      <c r="CU66" s="166"/>
      <c r="CV66" s="166"/>
      <c r="CW66" s="166"/>
      <c r="CX66" s="166"/>
      <c r="CY66" s="166"/>
      <c r="CZ66" s="166"/>
      <c r="DA66" s="166"/>
      <c r="DB66" s="166"/>
      <c r="DC66" s="166"/>
      <c r="DD66" s="166"/>
      <c r="DE66" s="166"/>
      <c r="DF66" s="166"/>
      <c r="DG66" s="166"/>
      <c r="DH66" s="166"/>
      <c r="DI66" s="166"/>
      <c r="DJ66" s="166"/>
      <c r="DK66" s="166"/>
      <c r="DL66" s="166"/>
      <c r="DM66" s="166"/>
      <c r="DN66" s="166"/>
      <c r="DO66" s="166"/>
      <c r="DP66" s="166"/>
      <c r="DQ66" s="166"/>
      <c r="DR66" s="166"/>
      <c r="DS66" s="166"/>
      <c r="DT66" s="166"/>
      <c r="DU66" s="166"/>
      <c r="DV66" s="166"/>
      <c r="DW66" s="166"/>
      <c r="DX66" s="166"/>
      <c r="DY66" s="166"/>
      <c r="DZ66" s="166"/>
      <c r="EA66" s="166"/>
      <c r="EB66" s="166"/>
      <c r="EC66" s="166"/>
      <c r="ED66" s="166"/>
      <c r="EE66" s="166"/>
      <c r="EF66" s="166"/>
      <c r="EG66" s="166"/>
      <c r="EH66" s="166"/>
      <c r="EI66" s="166"/>
      <c r="EJ66" s="166"/>
      <c r="EK66" s="166"/>
      <c r="EL66" s="166"/>
      <c r="EM66" s="166"/>
      <c r="EN66" s="166"/>
      <c r="EO66" s="166"/>
      <c r="EP66" s="166"/>
      <c r="EQ66" s="166"/>
      <c r="ER66" s="166"/>
      <c r="ES66" s="166"/>
      <c r="ET66" s="166"/>
      <c r="EU66" s="166"/>
      <c r="EV66" s="166"/>
      <c r="EW66" s="166"/>
      <c r="EX66" s="166"/>
      <c r="EY66" s="166"/>
      <c r="EZ66" s="166"/>
      <c r="FA66" s="166"/>
      <c r="FB66" s="166"/>
      <c r="FC66" s="166"/>
      <c r="FD66" s="166"/>
      <c r="FE66" s="166"/>
      <c r="FF66" s="166"/>
      <c r="FG66" s="166"/>
      <c r="FH66" s="166"/>
      <c r="FI66" s="166"/>
      <c r="FJ66" s="166"/>
      <c r="FK66" s="166"/>
      <c r="FL66" s="166"/>
      <c r="FM66" s="166"/>
      <c r="FN66" s="166"/>
      <c r="FO66" s="166"/>
      <c r="FP66" s="166"/>
      <c r="FQ66" s="166"/>
      <c r="FR66" s="166"/>
      <c r="FS66" s="166"/>
      <c r="FT66" s="166"/>
      <c r="FU66" s="166"/>
      <c r="FV66" s="166"/>
      <c r="FW66" s="166"/>
      <c r="FX66" s="166"/>
      <c r="FY66" s="166"/>
      <c r="FZ66" s="166"/>
      <c r="GA66" s="166"/>
      <c r="GB66" s="166"/>
      <c r="GC66" s="166"/>
      <c r="GD66" s="166"/>
      <c r="GE66" s="166"/>
      <c r="GF66" s="166"/>
      <c r="GG66" s="166"/>
      <c r="GH66" s="166"/>
      <c r="GI66" s="166"/>
      <c r="GJ66" s="166"/>
      <c r="GK66" s="166"/>
      <c r="GL66" s="166"/>
      <c r="GM66" s="166"/>
      <c r="GN66" s="166"/>
      <c r="GO66" s="166"/>
      <c r="GP66" s="166"/>
      <c r="GQ66" s="166"/>
      <c r="GR66" s="166"/>
      <c r="GS66" s="166"/>
      <c r="GT66" s="166"/>
      <c r="GU66" s="166"/>
      <c r="GV66" s="166"/>
      <c r="GW66" s="166"/>
      <c r="GX66" s="166"/>
      <c r="GY66" s="166"/>
      <c r="GZ66" s="166"/>
      <c r="HA66" s="166"/>
      <c r="HB66" s="166"/>
      <c r="HC66" s="166"/>
      <c r="HD66" s="166"/>
      <c r="HE66" s="166"/>
      <c r="HF66" s="166"/>
      <c r="HG66" s="166"/>
      <c r="HH66" s="166"/>
      <c r="HI66" s="166"/>
      <c r="HJ66" s="166"/>
      <c r="HK66" s="166"/>
      <c r="HL66" s="166"/>
      <c r="HM66" s="166"/>
      <c r="HN66" s="166"/>
      <c r="HO66" s="166"/>
      <c r="HP66" s="166"/>
      <c r="HQ66" s="166"/>
      <c r="HR66" s="166"/>
      <c r="HS66" s="166"/>
      <c r="HT66" s="166"/>
      <c r="HU66" s="166"/>
      <c r="HV66" s="166"/>
      <c r="HW66" s="166"/>
      <c r="HX66" s="166"/>
      <c r="HY66" s="166"/>
      <c r="HZ66" s="166"/>
      <c r="IA66" s="166"/>
      <c r="IB66" s="166"/>
      <c r="IC66" s="166"/>
      <c r="ID66" s="166"/>
      <c r="IE66" s="166"/>
      <c r="IF66" s="166"/>
      <c r="IG66" s="166"/>
      <c r="IH66" s="166"/>
      <c r="II66" s="166"/>
      <c r="IJ66" s="166"/>
      <c r="IK66" s="166"/>
      <c r="IL66" s="166"/>
      <c r="IM66" s="166"/>
      <c r="IN66" s="166"/>
      <c r="IO66" s="166"/>
      <c r="IP66" s="166"/>
      <c r="IQ66" s="166"/>
      <c r="IR66" s="166"/>
      <c r="IS66" s="166"/>
      <c r="IT66" s="166"/>
      <c r="IU66" s="166"/>
      <c r="IV66" s="166"/>
    </row>
    <row r="67" spans="1:256" s="14" customFormat="1" x14ac:dyDescent="0.25">
      <c r="A67" s="184">
        <v>65</v>
      </c>
      <c r="B67" s="187" t="s">
        <v>526</v>
      </c>
      <c r="C67" s="10"/>
      <c r="D67" s="186"/>
      <c r="E67" s="185"/>
      <c r="F67" s="187"/>
      <c r="G67" s="10" t="s">
        <v>8</v>
      </c>
      <c r="H67" s="186">
        <v>44521</v>
      </c>
      <c r="I67" s="31" t="s">
        <v>527</v>
      </c>
      <c r="J67" s="10" t="s">
        <v>8</v>
      </c>
      <c r="K67" s="186">
        <v>44521</v>
      </c>
      <c r="L67" s="31" t="s">
        <v>527</v>
      </c>
      <c r="M67" s="186">
        <v>45250</v>
      </c>
      <c r="N67" s="157"/>
      <c r="O67" s="166"/>
      <c r="P67" s="166"/>
      <c r="Q67" s="149"/>
      <c r="R67" s="149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66"/>
      <c r="AP67" s="166"/>
      <c r="AQ67" s="166"/>
      <c r="AR67" s="166"/>
      <c r="AS67" s="166"/>
      <c r="AT67" s="166"/>
      <c r="AU67" s="166"/>
      <c r="AV67" s="166"/>
      <c r="AW67" s="166"/>
      <c r="AX67" s="166"/>
      <c r="AY67" s="166"/>
      <c r="AZ67" s="166"/>
      <c r="BA67" s="166"/>
      <c r="BB67" s="166"/>
      <c r="BC67" s="166"/>
      <c r="BD67" s="166"/>
      <c r="BE67" s="166"/>
      <c r="BF67" s="166"/>
      <c r="BG67" s="166"/>
      <c r="BH67" s="166"/>
      <c r="BI67" s="166"/>
      <c r="BJ67" s="166"/>
      <c r="BK67" s="166"/>
      <c r="BL67" s="166"/>
      <c r="BM67" s="166"/>
      <c r="BN67" s="166"/>
      <c r="BO67" s="166"/>
      <c r="BP67" s="166"/>
      <c r="BQ67" s="166"/>
      <c r="BR67" s="166"/>
      <c r="BS67" s="166"/>
      <c r="BT67" s="166"/>
      <c r="BU67" s="166"/>
      <c r="BV67" s="166"/>
      <c r="BW67" s="166"/>
      <c r="BX67" s="166"/>
      <c r="BY67" s="166"/>
      <c r="BZ67" s="166"/>
      <c r="CA67" s="166"/>
      <c r="CB67" s="166"/>
      <c r="CC67" s="166"/>
      <c r="CD67" s="166"/>
      <c r="CE67" s="166"/>
      <c r="CF67" s="166"/>
      <c r="CG67" s="166"/>
      <c r="CH67" s="166"/>
      <c r="CI67" s="166"/>
      <c r="CJ67" s="166"/>
      <c r="CK67" s="166"/>
      <c r="CL67" s="166"/>
      <c r="CM67" s="166"/>
      <c r="CN67" s="166"/>
      <c r="CO67" s="166"/>
      <c r="CP67" s="166"/>
      <c r="CQ67" s="166"/>
      <c r="CR67" s="166"/>
      <c r="CS67" s="166"/>
      <c r="CT67" s="166"/>
      <c r="CU67" s="166"/>
      <c r="CV67" s="166"/>
      <c r="CW67" s="166"/>
      <c r="CX67" s="166"/>
      <c r="CY67" s="166"/>
      <c r="CZ67" s="166"/>
      <c r="DA67" s="166"/>
      <c r="DB67" s="166"/>
      <c r="DC67" s="166"/>
      <c r="DD67" s="166"/>
      <c r="DE67" s="166"/>
      <c r="DF67" s="166"/>
      <c r="DG67" s="166"/>
      <c r="DH67" s="166"/>
      <c r="DI67" s="166"/>
      <c r="DJ67" s="166"/>
      <c r="DK67" s="166"/>
      <c r="DL67" s="166"/>
      <c r="DM67" s="166"/>
      <c r="DN67" s="166"/>
      <c r="DO67" s="166"/>
      <c r="DP67" s="166"/>
      <c r="DQ67" s="166"/>
      <c r="DR67" s="166"/>
      <c r="DS67" s="166"/>
      <c r="DT67" s="166"/>
      <c r="DU67" s="166"/>
      <c r="DV67" s="166"/>
      <c r="DW67" s="166"/>
      <c r="DX67" s="166"/>
      <c r="DY67" s="166"/>
      <c r="DZ67" s="166"/>
      <c r="EA67" s="166"/>
      <c r="EB67" s="166"/>
      <c r="EC67" s="166"/>
      <c r="ED67" s="166"/>
      <c r="EE67" s="166"/>
      <c r="EF67" s="166"/>
      <c r="EG67" s="166"/>
      <c r="EH67" s="166"/>
      <c r="EI67" s="166"/>
      <c r="EJ67" s="166"/>
      <c r="EK67" s="166"/>
      <c r="EL67" s="166"/>
      <c r="EM67" s="166"/>
      <c r="EN67" s="166"/>
      <c r="EO67" s="166"/>
      <c r="EP67" s="166"/>
      <c r="EQ67" s="166"/>
      <c r="ER67" s="166"/>
      <c r="ES67" s="166"/>
      <c r="ET67" s="166"/>
      <c r="EU67" s="166"/>
      <c r="EV67" s="166"/>
      <c r="EW67" s="166"/>
      <c r="EX67" s="166"/>
      <c r="EY67" s="166"/>
      <c r="EZ67" s="166"/>
      <c r="FA67" s="166"/>
      <c r="FB67" s="166"/>
      <c r="FC67" s="166"/>
      <c r="FD67" s="166"/>
      <c r="FE67" s="166"/>
      <c r="FF67" s="166"/>
      <c r="FG67" s="166"/>
      <c r="FH67" s="166"/>
      <c r="FI67" s="166"/>
      <c r="FJ67" s="166"/>
      <c r="FK67" s="166"/>
      <c r="FL67" s="166"/>
      <c r="FM67" s="166"/>
      <c r="FN67" s="166"/>
      <c r="FO67" s="166"/>
      <c r="FP67" s="166"/>
      <c r="FQ67" s="166"/>
      <c r="FR67" s="166"/>
      <c r="FS67" s="166"/>
      <c r="FT67" s="166"/>
      <c r="FU67" s="166"/>
      <c r="FV67" s="166"/>
      <c r="FW67" s="166"/>
      <c r="FX67" s="166"/>
      <c r="FY67" s="166"/>
      <c r="FZ67" s="166"/>
      <c r="GA67" s="166"/>
      <c r="GB67" s="166"/>
      <c r="GC67" s="166"/>
      <c r="GD67" s="166"/>
      <c r="GE67" s="166"/>
      <c r="GF67" s="166"/>
      <c r="GG67" s="166"/>
      <c r="GH67" s="166"/>
      <c r="GI67" s="166"/>
      <c r="GJ67" s="166"/>
      <c r="GK67" s="166"/>
      <c r="GL67" s="166"/>
      <c r="GM67" s="166"/>
      <c r="GN67" s="166"/>
      <c r="GO67" s="166"/>
      <c r="GP67" s="166"/>
      <c r="GQ67" s="166"/>
      <c r="GR67" s="166"/>
      <c r="GS67" s="166"/>
      <c r="GT67" s="166"/>
      <c r="GU67" s="166"/>
      <c r="GV67" s="166"/>
      <c r="GW67" s="166"/>
      <c r="GX67" s="166"/>
      <c r="GY67" s="166"/>
      <c r="GZ67" s="166"/>
      <c r="HA67" s="166"/>
      <c r="HB67" s="166"/>
      <c r="HC67" s="166"/>
      <c r="HD67" s="166"/>
      <c r="HE67" s="166"/>
      <c r="HF67" s="166"/>
      <c r="HG67" s="166"/>
      <c r="HH67" s="166"/>
      <c r="HI67" s="166"/>
      <c r="HJ67" s="166"/>
      <c r="HK67" s="166"/>
      <c r="HL67" s="166"/>
      <c r="HM67" s="166"/>
      <c r="HN67" s="166"/>
      <c r="HO67" s="166"/>
      <c r="HP67" s="166"/>
      <c r="HQ67" s="166"/>
      <c r="HR67" s="166"/>
      <c r="HS67" s="166"/>
      <c r="HT67" s="166"/>
      <c r="HU67" s="166"/>
      <c r="HV67" s="166"/>
      <c r="HW67" s="166"/>
      <c r="HX67" s="166"/>
      <c r="HY67" s="166"/>
      <c r="HZ67" s="166"/>
      <c r="IA67" s="166"/>
      <c r="IB67" s="166"/>
      <c r="IC67" s="166"/>
      <c r="ID67" s="166"/>
      <c r="IE67" s="166"/>
      <c r="IF67" s="166"/>
      <c r="IG67" s="166"/>
      <c r="IH67" s="166"/>
      <c r="II67" s="166"/>
      <c r="IJ67" s="166"/>
      <c r="IK67" s="166"/>
      <c r="IL67" s="166"/>
      <c r="IM67" s="166"/>
      <c r="IN67" s="166"/>
      <c r="IO67" s="166"/>
      <c r="IP67" s="166"/>
      <c r="IQ67" s="166"/>
      <c r="IR67" s="166"/>
      <c r="IS67" s="166"/>
      <c r="IT67" s="166"/>
      <c r="IU67" s="166"/>
      <c r="IV67" s="166"/>
    </row>
    <row r="68" spans="1:256" s="14" customFormat="1" x14ac:dyDescent="0.25">
      <c r="A68" s="184">
        <v>66</v>
      </c>
      <c r="B68" s="105" t="s">
        <v>396</v>
      </c>
      <c r="C68" s="78"/>
      <c r="D68" s="78">
        <f>2021-C68</f>
        <v>2021</v>
      </c>
      <c r="E68" s="77" t="s">
        <v>315</v>
      </c>
      <c r="F68" s="77"/>
      <c r="G68" s="82" t="s">
        <v>15</v>
      </c>
      <c r="H68" s="80">
        <v>43892</v>
      </c>
      <c r="I68" s="83" t="s">
        <v>381</v>
      </c>
      <c r="J68" s="82" t="s">
        <v>266</v>
      </c>
      <c r="K68" s="81"/>
      <c r="L68" s="83"/>
      <c r="M68" s="183"/>
      <c r="N68" s="84"/>
      <c r="O68" s="23"/>
      <c r="P68" s="23"/>
      <c r="Q68" s="47" t="e">
        <f>VLOOKUP($B68,[1]Лист1!$B$5:$G$100,5,0)</f>
        <v>#N/A</v>
      </c>
      <c r="R68" s="47" t="e">
        <f>VLOOKUP($B68,[1]Лист1!$B$5:$G$100,5,0)</f>
        <v>#N/A</v>
      </c>
      <c r="S68" s="23"/>
      <c r="T68" s="23"/>
      <c r="U68" s="64" t="s">
        <v>438</v>
      </c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/>
      <c r="EY68" s="23"/>
      <c r="EZ68" s="23"/>
      <c r="FA68" s="23"/>
      <c r="FB68" s="23"/>
      <c r="FC68" s="23"/>
      <c r="FD68" s="23"/>
      <c r="FE68" s="23"/>
      <c r="FF68" s="23"/>
      <c r="FG68" s="23"/>
      <c r="FH68" s="23"/>
      <c r="FI68" s="23"/>
      <c r="FJ68" s="23"/>
      <c r="FK68" s="23"/>
      <c r="FL68" s="23"/>
      <c r="FM68" s="23"/>
      <c r="FN68" s="23"/>
      <c r="FO68" s="23"/>
      <c r="FP68" s="23"/>
      <c r="FQ68" s="23"/>
      <c r="FR68" s="23"/>
      <c r="FS68" s="23"/>
      <c r="FT68" s="23"/>
      <c r="FU68" s="23"/>
      <c r="FV68" s="23"/>
      <c r="FW68" s="23"/>
      <c r="FX68" s="23"/>
      <c r="FY68" s="23"/>
      <c r="FZ68" s="23"/>
      <c r="GA68" s="23"/>
      <c r="GB68" s="23"/>
      <c r="GC68" s="23"/>
      <c r="GD68" s="23"/>
      <c r="GE68" s="23"/>
      <c r="GF68" s="23"/>
      <c r="GG68" s="23"/>
      <c r="GH68" s="23"/>
      <c r="GI68" s="23"/>
      <c r="GJ68" s="23"/>
      <c r="GK68" s="23"/>
      <c r="GL68" s="23"/>
      <c r="GM68" s="23"/>
      <c r="GN68" s="23"/>
      <c r="GO68" s="23"/>
      <c r="GP68" s="23"/>
      <c r="GQ68" s="23"/>
      <c r="GR68" s="23"/>
      <c r="GS68" s="23"/>
      <c r="GT68" s="23"/>
      <c r="GU68" s="23"/>
      <c r="GV68" s="23"/>
      <c r="GW68" s="23"/>
      <c r="GX68" s="23"/>
      <c r="GY68" s="23"/>
      <c r="GZ68" s="23"/>
      <c r="HA68" s="23"/>
      <c r="HB68" s="23"/>
      <c r="HC68" s="23"/>
      <c r="HD68" s="23"/>
      <c r="HE68" s="23"/>
      <c r="HF68" s="23"/>
      <c r="HG68" s="23"/>
      <c r="HH68" s="23"/>
      <c r="HI68" s="23"/>
      <c r="HJ68" s="23"/>
      <c r="HK68" s="23"/>
      <c r="HL68" s="23"/>
      <c r="HM68" s="23"/>
      <c r="HN68" s="23"/>
      <c r="HO68" s="23"/>
      <c r="HP68" s="23"/>
      <c r="HQ68" s="23"/>
      <c r="HR68" s="23"/>
      <c r="HS68" s="23"/>
      <c r="HT68" s="23"/>
      <c r="HU68" s="23"/>
      <c r="HV68" s="23"/>
      <c r="HW68" s="23"/>
      <c r="HX68" s="23"/>
      <c r="HY68" s="23"/>
      <c r="HZ68" s="23"/>
      <c r="IA68" s="23"/>
      <c r="IB68" s="23"/>
      <c r="IC68" s="23"/>
      <c r="ID68" s="23"/>
      <c r="IE68" s="23"/>
      <c r="IF68" s="23"/>
      <c r="IG68" s="23"/>
      <c r="IH68" s="23"/>
      <c r="II68" s="23"/>
      <c r="IJ68" s="23"/>
      <c r="IK68" s="23"/>
      <c r="IL68" s="23"/>
      <c r="IM68" s="23"/>
      <c r="IN68" s="23"/>
      <c r="IO68" s="23"/>
      <c r="IP68" s="23"/>
      <c r="IQ68" s="23"/>
      <c r="IR68" s="23"/>
      <c r="IS68" s="23"/>
      <c r="IT68" s="23"/>
      <c r="IU68" s="23"/>
      <c r="IV68" s="23"/>
    </row>
    <row r="69" spans="1:256" s="14" customFormat="1" x14ac:dyDescent="0.25">
      <c r="A69" s="184">
        <v>67</v>
      </c>
      <c r="B69" s="79" t="s">
        <v>340</v>
      </c>
      <c r="C69" s="78"/>
      <c r="D69" s="78">
        <v>2022</v>
      </c>
      <c r="E69" s="77" t="s">
        <v>7</v>
      </c>
      <c r="F69" s="77"/>
      <c r="G69" s="82" t="s">
        <v>15</v>
      </c>
      <c r="H69" s="81">
        <v>43577</v>
      </c>
      <c r="I69" s="83" t="s">
        <v>301</v>
      </c>
      <c r="J69" s="82" t="s">
        <v>15</v>
      </c>
      <c r="K69" s="80">
        <v>45036</v>
      </c>
      <c r="L69" s="83" t="s">
        <v>493</v>
      </c>
      <c r="M69" s="107">
        <v>45402</v>
      </c>
      <c r="N69" s="84"/>
      <c r="O69" s="23"/>
      <c r="P69" s="23"/>
      <c r="Q69" s="47"/>
      <c r="R69" s="47"/>
      <c r="S69" s="23"/>
      <c r="T69" s="23"/>
      <c r="U69" s="64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/>
      <c r="EY69" s="23"/>
      <c r="EZ69" s="23"/>
      <c r="FA69" s="23"/>
      <c r="FB69" s="23"/>
      <c r="FC69" s="23"/>
      <c r="FD69" s="23"/>
      <c r="FE69" s="23"/>
      <c r="FF69" s="23"/>
      <c r="FG69" s="23"/>
      <c r="FH69" s="23"/>
      <c r="FI69" s="23"/>
      <c r="FJ69" s="23"/>
      <c r="FK69" s="23"/>
      <c r="FL69" s="23"/>
      <c r="FM69" s="23"/>
      <c r="FN69" s="23"/>
      <c r="FO69" s="23"/>
      <c r="FP69" s="23"/>
      <c r="FQ69" s="23"/>
      <c r="FR69" s="23"/>
      <c r="FS69" s="23"/>
      <c r="FT69" s="23"/>
      <c r="FU69" s="23"/>
      <c r="FV69" s="23"/>
      <c r="FW69" s="23"/>
      <c r="FX69" s="23"/>
      <c r="FY69" s="23"/>
      <c r="FZ69" s="23"/>
      <c r="GA69" s="23"/>
      <c r="GB69" s="23"/>
      <c r="GC69" s="23"/>
      <c r="GD69" s="23"/>
      <c r="GE69" s="23"/>
      <c r="GF69" s="23"/>
      <c r="GG69" s="23"/>
      <c r="GH69" s="23"/>
      <c r="GI69" s="23"/>
      <c r="GJ69" s="23"/>
      <c r="GK69" s="23"/>
      <c r="GL69" s="23"/>
      <c r="GM69" s="23"/>
      <c r="GN69" s="23"/>
      <c r="GO69" s="23"/>
      <c r="GP69" s="23"/>
      <c r="GQ69" s="23"/>
      <c r="GR69" s="23"/>
      <c r="GS69" s="23"/>
      <c r="GT69" s="23"/>
      <c r="GU69" s="23"/>
      <c r="GV69" s="23"/>
      <c r="GW69" s="23"/>
      <c r="GX69" s="23"/>
      <c r="GY69" s="23"/>
      <c r="GZ69" s="23"/>
      <c r="HA69" s="23"/>
      <c r="HB69" s="23"/>
      <c r="HC69" s="23"/>
      <c r="HD69" s="23"/>
      <c r="HE69" s="23"/>
      <c r="HF69" s="23"/>
      <c r="HG69" s="23"/>
      <c r="HH69" s="23"/>
      <c r="HI69" s="23"/>
      <c r="HJ69" s="23"/>
      <c r="HK69" s="23"/>
      <c r="HL69" s="23"/>
      <c r="HM69" s="23"/>
      <c r="HN69" s="23"/>
      <c r="HO69" s="23"/>
      <c r="HP69" s="23"/>
      <c r="HQ69" s="23"/>
      <c r="HR69" s="23"/>
      <c r="HS69" s="23"/>
      <c r="HT69" s="23"/>
      <c r="HU69" s="23"/>
      <c r="HV69" s="23"/>
      <c r="HW69" s="23"/>
      <c r="HX69" s="23"/>
      <c r="HY69" s="23"/>
      <c r="HZ69" s="23"/>
      <c r="IA69" s="23"/>
      <c r="IB69" s="23"/>
      <c r="IC69" s="23"/>
      <c r="ID69" s="23"/>
      <c r="IE69" s="23"/>
      <c r="IF69" s="23"/>
      <c r="IG69" s="23"/>
      <c r="IH69" s="23"/>
      <c r="II69" s="23"/>
      <c r="IJ69" s="23"/>
      <c r="IK69" s="23"/>
      <c r="IL69" s="23"/>
      <c r="IM69" s="23"/>
      <c r="IN69" s="23"/>
      <c r="IO69" s="23"/>
      <c r="IP69" s="23"/>
      <c r="IQ69" s="23"/>
      <c r="IR69" s="23"/>
      <c r="IS69" s="23"/>
      <c r="IT69" s="23"/>
      <c r="IU69" s="23"/>
      <c r="IV69" s="23"/>
    </row>
    <row r="70" spans="1:256" s="42" customFormat="1" x14ac:dyDescent="0.25">
      <c r="A70" s="184">
        <v>68</v>
      </c>
      <c r="B70" s="91" t="s">
        <v>341</v>
      </c>
      <c r="C70" s="108"/>
      <c r="D70" s="108"/>
      <c r="E70" s="77"/>
      <c r="F70" s="77"/>
      <c r="G70" s="181" t="s">
        <v>15</v>
      </c>
      <c r="H70" s="180">
        <v>44673</v>
      </c>
      <c r="I70" s="182" t="s">
        <v>491</v>
      </c>
      <c r="J70" s="181" t="s">
        <v>15</v>
      </c>
      <c r="K70" s="180">
        <v>45038</v>
      </c>
      <c r="L70" s="182" t="s">
        <v>495</v>
      </c>
      <c r="M70" s="180">
        <v>45404</v>
      </c>
      <c r="N70" s="171"/>
      <c r="O70" s="27"/>
      <c r="P70" s="72"/>
      <c r="Q70" s="72"/>
      <c r="R70" s="72"/>
      <c r="S70" s="72"/>
      <c r="T70" s="71"/>
      <c r="U70" s="71"/>
      <c r="V70" s="71"/>
      <c r="W70" s="71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  <c r="EO70" s="75"/>
      <c r="EP70" s="75"/>
      <c r="EQ70" s="75"/>
      <c r="ER70" s="75"/>
      <c r="ES70" s="75"/>
      <c r="ET70" s="75"/>
      <c r="EU70" s="75"/>
      <c r="EV70" s="75"/>
      <c r="EW70" s="75"/>
      <c r="EX70" s="75"/>
      <c r="EY70" s="75"/>
      <c r="EZ70" s="75"/>
      <c r="FA70" s="75"/>
      <c r="FB70" s="75"/>
      <c r="FC70" s="75"/>
      <c r="FD70" s="75"/>
      <c r="FE70" s="75"/>
      <c r="FF70" s="75"/>
      <c r="FG70" s="75"/>
      <c r="FH70" s="75"/>
      <c r="FI70" s="75"/>
      <c r="FJ70" s="75"/>
      <c r="FK70" s="75"/>
      <c r="FL70" s="75"/>
      <c r="FM70" s="75"/>
      <c r="FN70" s="75"/>
      <c r="FO70" s="75"/>
      <c r="FP70" s="75"/>
      <c r="FQ70" s="75"/>
      <c r="FR70" s="75"/>
      <c r="FS70" s="75"/>
      <c r="FT70" s="75"/>
      <c r="FU70" s="75"/>
      <c r="FV70" s="75"/>
      <c r="FW70" s="75"/>
      <c r="FX70" s="75"/>
      <c r="FY70" s="75"/>
      <c r="FZ70" s="75"/>
      <c r="GA70" s="75"/>
      <c r="GB70" s="75"/>
      <c r="GC70" s="75"/>
      <c r="GD70" s="75"/>
      <c r="GE70" s="75"/>
      <c r="GF70" s="75"/>
      <c r="GG70" s="75"/>
      <c r="GH70" s="75"/>
      <c r="GI70" s="75"/>
      <c r="GJ70" s="75"/>
      <c r="GK70" s="75"/>
      <c r="GL70" s="75"/>
      <c r="GM70" s="75"/>
      <c r="GN70" s="75"/>
      <c r="GO70" s="75"/>
      <c r="GP70" s="75"/>
      <c r="GQ70" s="75"/>
      <c r="GR70" s="75"/>
      <c r="GS70" s="75"/>
      <c r="GT70" s="75"/>
      <c r="GU70" s="75"/>
      <c r="GV70" s="75"/>
      <c r="GW70" s="75"/>
      <c r="GX70" s="75"/>
      <c r="GY70" s="75"/>
      <c r="GZ70" s="75"/>
      <c r="HA70" s="75"/>
      <c r="HB70" s="75"/>
      <c r="HC70" s="75"/>
      <c r="HD70" s="75"/>
      <c r="HE70" s="75"/>
      <c r="HF70" s="75"/>
      <c r="HG70" s="75"/>
      <c r="HH70" s="75"/>
      <c r="HI70" s="75"/>
      <c r="HJ70" s="75"/>
      <c r="HK70" s="75"/>
      <c r="HL70" s="75"/>
      <c r="HM70" s="75"/>
      <c r="HN70" s="75"/>
      <c r="HO70" s="75"/>
      <c r="HP70" s="75"/>
      <c r="HQ70" s="75"/>
      <c r="HR70" s="75"/>
      <c r="HS70" s="75"/>
      <c r="HT70" s="75"/>
      <c r="HU70" s="75"/>
      <c r="HV70" s="75"/>
      <c r="HW70" s="75"/>
      <c r="HX70" s="75"/>
      <c r="HY70" s="75"/>
      <c r="HZ70" s="75"/>
      <c r="IA70" s="75"/>
      <c r="IB70" s="75"/>
      <c r="IC70" s="75"/>
      <c r="ID70" s="75"/>
      <c r="IE70" s="75"/>
      <c r="IF70" s="75"/>
      <c r="IG70" s="75"/>
      <c r="IH70" s="75"/>
      <c r="II70" s="75"/>
      <c r="IJ70" s="75"/>
      <c r="IK70" s="75"/>
      <c r="IL70" s="75"/>
      <c r="IM70" s="75"/>
      <c r="IN70" s="75"/>
      <c r="IO70" s="75"/>
      <c r="IP70" s="75"/>
      <c r="IQ70" s="75"/>
      <c r="IR70" s="75"/>
      <c r="IS70" s="75"/>
      <c r="IT70" s="75"/>
      <c r="IU70" s="75"/>
      <c r="IV70" s="75"/>
    </row>
    <row r="71" spans="1:256" s="42" customFormat="1" x14ac:dyDescent="0.25">
      <c r="A71" s="184">
        <v>69</v>
      </c>
      <c r="B71" s="91" t="s">
        <v>481</v>
      </c>
      <c r="C71" s="108"/>
      <c r="D71" s="108"/>
      <c r="E71" s="77"/>
      <c r="F71" s="77"/>
      <c r="G71" s="82" t="s">
        <v>15</v>
      </c>
      <c r="H71" s="81">
        <v>44673</v>
      </c>
      <c r="I71" s="83" t="s">
        <v>491</v>
      </c>
      <c r="J71" s="108" t="s">
        <v>15</v>
      </c>
      <c r="K71" s="80">
        <v>45036</v>
      </c>
      <c r="L71" s="103" t="s">
        <v>493</v>
      </c>
      <c r="M71" s="107">
        <v>45402</v>
      </c>
      <c r="N71" s="90"/>
      <c r="O71" s="71"/>
      <c r="P71" s="72"/>
      <c r="Q71" s="72"/>
      <c r="R71" s="72"/>
      <c r="S71" s="72"/>
      <c r="T71" s="71"/>
      <c r="U71" s="71"/>
      <c r="V71" s="71"/>
      <c r="W71" s="71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  <c r="EO71" s="75"/>
      <c r="EP71" s="75"/>
      <c r="EQ71" s="75"/>
      <c r="ER71" s="75"/>
      <c r="ES71" s="75"/>
      <c r="ET71" s="75"/>
      <c r="EU71" s="75"/>
      <c r="EV71" s="75"/>
      <c r="EW71" s="75"/>
      <c r="EX71" s="75"/>
      <c r="EY71" s="75"/>
      <c r="EZ71" s="75"/>
      <c r="FA71" s="75"/>
      <c r="FB71" s="75"/>
      <c r="FC71" s="75"/>
      <c r="FD71" s="75"/>
      <c r="FE71" s="75"/>
      <c r="FF71" s="75"/>
      <c r="FG71" s="75"/>
      <c r="FH71" s="75"/>
      <c r="FI71" s="75"/>
      <c r="FJ71" s="75"/>
      <c r="FK71" s="75"/>
      <c r="FL71" s="75"/>
      <c r="FM71" s="75"/>
      <c r="FN71" s="75"/>
      <c r="FO71" s="75"/>
      <c r="FP71" s="75"/>
      <c r="FQ71" s="75"/>
      <c r="FR71" s="75"/>
      <c r="FS71" s="75"/>
      <c r="FT71" s="75"/>
      <c r="FU71" s="75"/>
      <c r="FV71" s="75"/>
      <c r="FW71" s="75"/>
      <c r="FX71" s="75"/>
      <c r="FY71" s="75"/>
      <c r="FZ71" s="75"/>
      <c r="GA71" s="75"/>
      <c r="GB71" s="75"/>
      <c r="GC71" s="75"/>
      <c r="GD71" s="75"/>
      <c r="GE71" s="75"/>
      <c r="GF71" s="75"/>
      <c r="GG71" s="75"/>
      <c r="GH71" s="75"/>
      <c r="GI71" s="75"/>
      <c r="GJ71" s="75"/>
      <c r="GK71" s="75"/>
      <c r="GL71" s="75"/>
      <c r="GM71" s="75"/>
      <c r="GN71" s="75"/>
      <c r="GO71" s="75"/>
      <c r="GP71" s="75"/>
      <c r="GQ71" s="75"/>
      <c r="GR71" s="75"/>
      <c r="GS71" s="75"/>
      <c r="GT71" s="75"/>
      <c r="GU71" s="75"/>
      <c r="GV71" s="75"/>
      <c r="GW71" s="75"/>
      <c r="GX71" s="75"/>
      <c r="GY71" s="75"/>
      <c r="GZ71" s="75"/>
      <c r="HA71" s="75"/>
      <c r="HB71" s="75"/>
      <c r="HC71" s="75"/>
      <c r="HD71" s="75"/>
      <c r="HE71" s="75"/>
      <c r="HF71" s="75"/>
      <c r="HG71" s="75"/>
      <c r="HH71" s="75"/>
      <c r="HI71" s="75"/>
      <c r="HJ71" s="75"/>
      <c r="HK71" s="75"/>
      <c r="HL71" s="75"/>
      <c r="HM71" s="75"/>
      <c r="HN71" s="75"/>
      <c r="HO71" s="75"/>
      <c r="HP71" s="75"/>
      <c r="HQ71" s="75"/>
      <c r="HR71" s="75"/>
      <c r="HS71" s="75"/>
      <c r="HT71" s="75"/>
      <c r="HU71" s="75"/>
      <c r="HV71" s="75"/>
      <c r="HW71" s="75"/>
      <c r="HX71" s="75"/>
      <c r="HY71" s="75"/>
      <c r="HZ71" s="75"/>
      <c r="IA71" s="75"/>
      <c r="IB71" s="75"/>
      <c r="IC71" s="75"/>
      <c r="ID71" s="75"/>
      <c r="IE71" s="75"/>
      <c r="IF71" s="75"/>
      <c r="IG71" s="75"/>
      <c r="IH71" s="75"/>
      <c r="II71" s="75"/>
      <c r="IJ71" s="75"/>
      <c r="IK71" s="75"/>
      <c r="IL71" s="75"/>
      <c r="IM71" s="75"/>
      <c r="IN71" s="75"/>
      <c r="IO71" s="75"/>
      <c r="IP71" s="75"/>
      <c r="IQ71" s="75"/>
      <c r="IR71" s="75"/>
      <c r="IS71" s="75"/>
      <c r="IT71" s="75"/>
      <c r="IU71" s="75"/>
      <c r="IV71" s="75"/>
    </row>
    <row r="72" spans="1:256" s="42" customFormat="1" x14ac:dyDescent="0.25">
      <c r="A72" s="184">
        <v>70</v>
      </c>
      <c r="B72" s="79" t="s">
        <v>342</v>
      </c>
      <c r="C72" s="78"/>
      <c r="D72" s="78">
        <v>2022</v>
      </c>
      <c r="E72" s="77" t="s">
        <v>7</v>
      </c>
      <c r="F72" s="77"/>
      <c r="G72" s="82" t="s">
        <v>15</v>
      </c>
      <c r="H72" s="81">
        <v>43577</v>
      </c>
      <c r="I72" s="83" t="s">
        <v>301</v>
      </c>
      <c r="J72" s="108" t="s">
        <v>15</v>
      </c>
      <c r="K72" s="80">
        <v>45036</v>
      </c>
      <c r="L72" s="103" t="s">
        <v>493</v>
      </c>
      <c r="M72" s="107">
        <v>45402</v>
      </c>
      <c r="N72" s="84"/>
      <c r="O72" s="75"/>
      <c r="P72" s="75"/>
      <c r="Q72" s="47"/>
      <c r="R72" s="47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  <c r="EN72" s="75"/>
      <c r="EO72" s="75"/>
      <c r="EP72" s="75"/>
      <c r="EQ72" s="75"/>
      <c r="ER72" s="75"/>
      <c r="ES72" s="75"/>
      <c r="ET72" s="75"/>
      <c r="EU72" s="75"/>
      <c r="EV72" s="75"/>
      <c r="EW72" s="75"/>
      <c r="EX72" s="75"/>
      <c r="EY72" s="75"/>
      <c r="EZ72" s="75"/>
      <c r="FA72" s="75"/>
      <c r="FB72" s="75"/>
      <c r="FC72" s="75"/>
      <c r="FD72" s="75"/>
      <c r="FE72" s="75"/>
      <c r="FF72" s="75"/>
      <c r="FG72" s="75"/>
      <c r="FH72" s="75"/>
      <c r="FI72" s="75"/>
      <c r="FJ72" s="75"/>
      <c r="FK72" s="75"/>
      <c r="FL72" s="75"/>
      <c r="FM72" s="75"/>
      <c r="FN72" s="75"/>
      <c r="FO72" s="75"/>
      <c r="FP72" s="75"/>
      <c r="FQ72" s="75"/>
      <c r="FR72" s="75"/>
      <c r="FS72" s="75"/>
      <c r="FT72" s="75"/>
      <c r="FU72" s="75"/>
      <c r="FV72" s="75"/>
      <c r="FW72" s="75"/>
      <c r="FX72" s="75"/>
      <c r="FY72" s="75"/>
      <c r="FZ72" s="75"/>
      <c r="GA72" s="75"/>
      <c r="GB72" s="75"/>
      <c r="GC72" s="75"/>
      <c r="GD72" s="75"/>
      <c r="GE72" s="75"/>
      <c r="GF72" s="75"/>
      <c r="GG72" s="75"/>
      <c r="GH72" s="75"/>
      <c r="GI72" s="75"/>
      <c r="GJ72" s="75"/>
      <c r="GK72" s="75"/>
      <c r="GL72" s="75"/>
      <c r="GM72" s="75"/>
      <c r="GN72" s="75"/>
      <c r="GO72" s="75"/>
      <c r="GP72" s="75"/>
      <c r="GQ72" s="75"/>
      <c r="GR72" s="75"/>
      <c r="GS72" s="75"/>
      <c r="GT72" s="75"/>
      <c r="GU72" s="75"/>
      <c r="GV72" s="75"/>
      <c r="GW72" s="75"/>
      <c r="GX72" s="75"/>
      <c r="GY72" s="75"/>
      <c r="GZ72" s="75"/>
      <c r="HA72" s="75"/>
      <c r="HB72" s="75"/>
      <c r="HC72" s="75"/>
      <c r="HD72" s="75"/>
      <c r="HE72" s="75"/>
      <c r="HF72" s="75"/>
      <c r="HG72" s="75"/>
      <c r="HH72" s="75"/>
      <c r="HI72" s="75"/>
      <c r="HJ72" s="75"/>
      <c r="HK72" s="75"/>
      <c r="HL72" s="75"/>
      <c r="HM72" s="75"/>
      <c r="HN72" s="75"/>
      <c r="HO72" s="75"/>
      <c r="HP72" s="75"/>
      <c r="HQ72" s="75"/>
      <c r="HR72" s="75"/>
      <c r="HS72" s="75"/>
      <c r="HT72" s="75"/>
      <c r="HU72" s="75"/>
      <c r="HV72" s="75"/>
      <c r="HW72" s="75"/>
      <c r="HX72" s="75"/>
      <c r="HY72" s="75"/>
      <c r="HZ72" s="75"/>
      <c r="IA72" s="75"/>
      <c r="IB72" s="75"/>
      <c r="IC72" s="75"/>
      <c r="ID72" s="75"/>
      <c r="IE72" s="75"/>
      <c r="IF72" s="75"/>
      <c r="IG72" s="75"/>
      <c r="IH72" s="75"/>
      <c r="II72" s="75"/>
      <c r="IJ72" s="75"/>
      <c r="IK72" s="75"/>
      <c r="IL72" s="75"/>
      <c r="IM72" s="75"/>
      <c r="IN72" s="75"/>
      <c r="IO72" s="75"/>
      <c r="IP72" s="75"/>
      <c r="IQ72" s="75"/>
      <c r="IR72" s="75"/>
      <c r="IS72" s="75"/>
      <c r="IT72" s="75"/>
      <c r="IU72" s="75"/>
      <c r="IV72" s="75"/>
    </row>
    <row r="73" spans="1:256" s="42" customFormat="1" x14ac:dyDescent="0.25">
      <c r="A73" s="184">
        <v>71</v>
      </c>
      <c r="B73" s="79" t="s">
        <v>343</v>
      </c>
      <c r="C73" s="109"/>
      <c r="D73" s="109">
        <f>2021-C73</f>
        <v>2021</v>
      </c>
      <c r="E73" s="77" t="s">
        <v>315</v>
      </c>
      <c r="F73" s="86"/>
      <c r="G73" s="82" t="s">
        <v>15</v>
      </c>
      <c r="H73" s="81">
        <v>43577</v>
      </c>
      <c r="I73" s="83" t="s">
        <v>301</v>
      </c>
      <c r="J73" s="82" t="s">
        <v>266</v>
      </c>
      <c r="K73" s="81"/>
      <c r="L73" s="83"/>
      <c r="M73" s="183"/>
      <c r="N73" s="104"/>
      <c r="O73" s="99"/>
      <c r="P73" s="99"/>
      <c r="Q73" s="100" t="e">
        <f>VLOOKUP($B73,[1]Лист1!$B$5:$G$100,5,0)</f>
        <v>#N/A</v>
      </c>
      <c r="R73" s="100" t="e">
        <f>VLOOKUP($B73,[1]Лист1!$B$5:$G$100,5,0)</f>
        <v>#N/A</v>
      </c>
      <c r="S73" s="99"/>
      <c r="T73" s="99"/>
      <c r="U73" s="99"/>
      <c r="V73" s="99"/>
      <c r="W73" s="99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  <c r="EN73" s="75"/>
      <c r="EO73" s="75"/>
      <c r="EP73" s="75"/>
      <c r="EQ73" s="75"/>
      <c r="ER73" s="75"/>
      <c r="ES73" s="75"/>
      <c r="ET73" s="75"/>
      <c r="EU73" s="75"/>
      <c r="EV73" s="75"/>
      <c r="EW73" s="75"/>
      <c r="EX73" s="75"/>
      <c r="EY73" s="75"/>
      <c r="EZ73" s="75"/>
      <c r="FA73" s="75"/>
      <c r="FB73" s="75"/>
      <c r="FC73" s="75"/>
      <c r="FD73" s="75"/>
      <c r="FE73" s="75"/>
      <c r="FF73" s="75"/>
      <c r="FG73" s="75"/>
      <c r="FH73" s="75"/>
      <c r="FI73" s="75"/>
      <c r="FJ73" s="75"/>
      <c r="FK73" s="75"/>
      <c r="FL73" s="75"/>
      <c r="FM73" s="75"/>
      <c r="FN73" s="75"/>
      <c r="FO73" s="75"/>
      <c r="FP73" s="75"/>
      <c r="FQ73" s="75"/>
      <c r="FR73" s="75"/>
      <c r="FS73" s="75"/>
      <c r="FT73" s="75"/>
      <c r="FU73" s="75"/>
      <c r="FV73" s="75"/>
      <c r="FW73" s="75"/>
      <c r="FX73" s="75"/>
      <c r="FY73" s="75"/>
      <c r="FZ73" s="75"/>
      <c r="GA73" s="75"/>
      <c r="GB73" s="75"/>
      <c r="GC73" s="75"/>
      <c r="GD73" s="75"/>
      <c r="GE73" s="75"/>
      <c r="GF73" s="75"/>
      <c r="GG73" s="75"/>
      <c r="GH73" s="75"/>
      <c r="GI73" s="75"/>
      <c r="GJ73" s="75"/>
      <c r="GK73" s="75"/>
      <c r="GL73" s="75"/>
      <c r="GM73" s="75"/>
      <c r="GN73" s="75"/>
      <c r="GO73" s="75"/>
      <c r="GP73" s="75"/>
      <c r="GQ73" s="75"/>
      <c r="GR73" s="75"/>
      <c r="GS73" s="75"/>
      <c r="GT73" s="75"/>
      <c r="GU73" s="75"/>
      <c r="GV73" s="75"/>
      <c r="GW73" s="75"/>
      <c r="GX73" s="75"/>
      <c r="GY73" s="75"/>
      <c r="GZ73" s="75"/>
      <c r="HA73" s="75"/>
      <c r="HB73" s="75"/>
      <c r="HC73" s="75"/>
      <c r="HD73" s="75"/>
      <c r="HE73" s="75"/>
      <c r="HF73" s="75"/>
      <c r="HG73" s="75"/>
      <c r="HH73" s="75"/>
      <c r="HI73" s="75"/>
      <c r="HJ73" s="75"/>
      <c r="HK73" s="75"/>
      <c r="HL73" s="75"/>
      <c r="HM73" s="75"/>
      <c r="HN73" s="75"/>
      <c r="HO73" s="75"/>
      <c r="HP73" s="75"/>
      <c r="HQ73" s="75"/>
      <c r="HR73" s="75"/>
      <c r="HS73" s="75"/>
      <c r="HT73" s="75"/>
      <c r="HU73" s="75"/>
      <c r="HV73" s="75"/>
      <c r="HW73" s="75"/>
      <c r="HX73" s="75"/>
      <c r="HY73" s="75"/>
      <c r="HZ73" s="75"/>
      <c r="IA73" s="75"/>
      <c r="IB73" s="75"/>
      <c r="IC73" s="75"/>
      <c r="ID73" s="75"/>
      <c r="IE73" s="75"/>
      <c r="IF73" s="75"/>
      <c r="IG73" s="75"/>
      <c r="IH73" s="75"/>
      <c r="II73" s="75"/>
      <c r="IJ73" s="75"/>
      <c r="IK73" s="75"/>
      <c r="IL73" s="75"/>
      <c r="IM73" s="75"/>
      <c r="IN73" s="75"/>
      <c r="IO73" s="75"/>
      <c r="IP73" s="75"/>
      <c r="IQ73" s="75"/>
      <c r="IR73" s="75"/>
      <c r="IS73" s="75"/>
      <c r="IT73" s="75"/>
      <c r="IU73" s="75"/>
      <c r="IV73" s="75"/>
    </row>
    <row r="74" spans="1:256" s="42" customFormat="1" x14ac:dyDescent="0.25">
      <c r="A74" s="184">
        <v>72</v>
      </c>
      <c r="B74" s="105" t="s">
        <v>397</v>
      </c>
      <c r="C74" s="78"/>
      <c r="D74" s="78">
        <f>2021-C74</f>
        <v>2021</v>
      </c>
      <c r="E74" s="77" t="s">
        <v>315</v>
      </c>
      <c r="F74" s="86"/>
      <c r="G74" s="181" t="s">
        <v>18</v>
      </c>
      <c r="H74" s="180">
        <v>45198</v>
      </c>
      <c r="I74" s="182" t="s">
        <v>520</v>
      </c>
      <c r="J74" s="181" t="s">
        <v>18</v>
      </c>
      <c r="K74" s="180">
        <v>45198</v>
      </c>
      <c r="L74" s="182" t="s">
        <v>520</v>
      </c>
      <c r="M74" s="186">
        <v>45928</v>
      </c>
      <c r="N74" s="157"/>
      <c r="O74" s="75"/>
      <c r="P74" s="75"/>
      <c r="Q74" s="47" t="e">
        <f>VLOOKUP($B74,[1]Лист1!$B$5:$G$100,5,0)</f>
        <v>#N/A</v>
      </c>
      <c r="R74" s="47" t="e">
        <f>VLOOKUP($B74,[1]Лист1!$B$5:$G$100,5,0)</f>
        <v>#N/A</v>
      </c>
      <c r="S74" s="75"/>
      <c r="T74" s="23"/>
      <c r="U74" s="64" t="s">
        <v>438</v>
      </c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75"/>
      <c r="EE74" s="75"/>
      <c r="EF74" s="75"/>
      <c r="EG74" s="75"/>
      <c r="EH74" s="75"/>
      <c r="EI74" s="75"/>
      <c r="EJ74" s="75"/>
      <c r="EK74" s="75"/>
      <c r="EL74" s="75"/>
      <c r="EM74" s="75"/>
      <c r="EN74" s="75"/>
      <c r="EO74" s="75"/>
      <c r="EP74" s="75"/>
      <c r="EQ74" s="75"/>
      <c r="ER74" s="75"/>
      <c r="ES74" s="75"/>
      <c r="ET74" s="75"/>
      <c r="EU74" s="75"/>
      <c r="EV74" s="75"/>
      <c r="EW74" s="75"/>
      <c r="EX74" s="75"/>
      <c r="EY74" s="75"/>
      <c r="EZ74" s="75"/>
      <c r="FA74" s="75"/>
      <c r="FB74" s="75"/>
      <c r="FC74" s="75"/>
      <c r="FD74" s="75"/>
      <c r="FE74" s="75"/>
      <c r="FF74" s="75"/>
      <c r="FG74" s="75"/>
      <c r="FH74" s="75"/>
      <c r="FI74" s="75"/>
      <c r="FJ74" s="75"/>
      <c r="FK74" s="75"/>
      <c r="FL74" s="75"/>
      <c r="FM74" s="75"/>
      <c r="FN74" s="75"/>
      <c r="FO74" s="75"/>
      <c r="FP74" s="75"/>
      <c r="FQ74" s="75"/>
      <c r="FR74" s="75"/>
      <c r="FS74" s="75"/>
      <c r="FT74" s="75"/>
      <c r="FU74" s="75"/>
      <c r="FV74" s="75"/>
      <c r="FW74" s="75"/>
      <c r="FX74" s="75"/>
      <c r="FY74" s="75"/>
      <c r="FZ74" s="75"/>
      <c r="GA74" s="75"/>
      <c r="GB74" s="75"/>
      <c r="GC74" s="75"/>
      <c r="GD74" s="75"/>
      <c r="GE74" s="75"/>
      <c r="GF74" s="75"/>
      <c r="GG74" s="75"/>
      <c r="GH74" s="75"/>
      <c r="GI74" s="75"/>
      <c r="GJ74" s="75"/>
      <c r="GK74" s="75"/>
      <c r="GL74" s="75"/>
      <c r="GM74" s="75"/>
      <c r="GN74" s="75"/>
      <c r="GO74" s="75"/>
      <c r="GP74" s="75"/>
      <c r="GQ74" s="75"/>
      <c r="GR74" s="75"/>
      <c r="GS74" s="75"/>
      <c r="GT74" s="75"/>
      <c r="GU74" s="75"/>
      <c r="GV74" s="75"/>
      <c r="GW74" s="75"/>
      <c r="GX74" s="75"/>
      <c r="GY74" s="75"/>
      <c r="GZ74" s="75"/>
      <c r="HA74" s="75"/>
      <c r="HB74" s="75"/>
      <c r="HC74" s="75"/>
      <c r="HD74" s="75"/>
      <c r="HE74" s="75"/>
      <c r="HF74" s="75"/>
      <c r="HG74" s="75"/>
      <c r="HH74" s="75"/>
      <c r="HI74" s="75"/>
      <c r="HJ74" s="75"/>
      <c r="HK74" s="75"/>
      <c r="HL74" s="75"/>
      <c r="HM74" s="75"/>
      <c r="HN74" s="75"/>
      <c r="HO74" s="75"/>
      <c r="HP74" s="75"/>
      <c r="HQ74" s="75"/>
      <c r="HR74" s="75"/>
      <c r="HS74" s="75"/>
      <c r="HT74" s="75"/>
      <c r="HU74" s="75"/>
      <c r="HV74" s="75"/>
      <c r="HW74" s="75"/>
      <c r="HX74" s="75"/>
      <c r="HY74" s="75"/>
      <c r="HZ74" s="75"/>
      <c r="IA74" s="75"/>
      <c r="IB74" s="75"/>
      <c r="IC74" s="75"/>
      <c r="ID74" s="75"/>
      <c r="IE74" s="75"/>
      <c r="IF74" s="75"/>
      <c r="IG74" s="75"/>
      <c r="IH74" s="75"/>
      <c r="II74" s="75"/>
      <c r="IJ74" s="75"/>
      <c r="IK74" s="75"/>
      <c r="IL74" s="75"/>
      <c r="IM74" s="75"/>
      <c r="IN74" s="75"/>
      <c r="IO74" s="75"/>
      <c r="IP74" s="75"/>
      <c r="IQ74" s="75"/>
      <c r="IR74" s="75"/>
      <c r="IS74" s="75"/>
      <c r="IT74" s="75"/>
      <c r="IU74" s="75"/>
      <c r="IV74" s="75"/>
    </row>
    <row r="75" spans="1:256" s="148" customFormat="1" x14ac:dyDescent="0.25">
      <c r="A75" s="184">
        <v>73</v>
      </c>
      <c r="B75" s="159" t="s">
        <v>177</v>
      </c>
      <c r="C75" s="163"/>
      <c r="D75" s="165">
        <v>2023</v>
      </c>
      <c r="E75" s="160" t="s">
        <v>10</v>
      </c>
      <c r="F75" s="160" t="s">
        <v>356</v>
      </c>
      <c r="G75" s="162" t="s">
        <v>73</v>
      </c>
      <c r="H75" s="161">
        <v>43188</v>
      </c>
      <c r="I75" s="164" t="s">
        <v>360</v>
      </c>
      <c r="J75" s="162" t="s">
        <v>73</v>
      </c>
      <c r="K75" s="161">
        <v>44305</v>
      </c>
      <c r="L75" s="163" t="s">
        <v>496</v>
      </c>
      <c r="M75" s="161">
        <v>45765</v>
      </c>
      <c r="N75" s="157"/>
      <c r="O75" s="147"/>
      <c r="P75" s="147"/>
      <c r="Q75" s="149"/>
      <c r="R75" s="149"/>
      <c r="S75" s="147"/>
      <c r="T75" s="147"/>
      <c r="U75" s="155"/>
      <c r="V75" s="147"/>
      <c r="W75" s="147"/>
      <c r="X75" s="147"/>
      <c r="Y75" s="147"/>
      <c r="Z75" s="147"/>
      <c r="AA75" s="147"/>
      <c r="AB75" s="147"/>
      <c r="AC75" s="147"/>
      <c r="AD75" s="147"/>
      <c r="AE75" s="147"/>
      <c r="AF75" s="147"/>
      <c r="AG75" s="147"/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  <c r="BI75" s="147"/>
      <c r="BJ75" s="147"/>
      <c r="BK75" s="147"/>
      <c r="BL75" s="147"/>
      <c r="BM75" s="147"/>
      <c r="BN75" s="147"/>
      <c r="BO75" s="147"/>
      <c r="BP75" s="147"/>
      <c r="BQ75" s="147"/>
      <c r="BR75" s="147"/>
      <c r="BS75" s="147"/>
      <c r="BT75" s="147"/>
      <c r="BU75" s="147"/>
      <c r="BV75" s="147"/>
      <c r="BW75" s="147"/>
      <c r="BX75" s="147"/>
      <c r="BY75" s="147"/>
      <c r="BZ75" s="147"/>
      <c r="CA75" s="147"/>
      <c r="CB75" s="147"/>
      <c r="CC75" s="147"/>
      <c r="CD75" s="147"/>
      <c r="CE75" s="147"/>
      <c r="CF75" s="147"/>
      <c r="CG75" s="147"/>
      <c r="CH75" s="147"/>
      <c r="CI75" s="147"/>
      <c r="CJ75" s="147"/>
      <c r="CK75" s="147"/>
      <c r="CL75" s="147"/>
      <c r="CM75" s="147"/>
      <c r="CN75" s="147"/>
      <c r="CO75" s="147"/>
      <c r="CP75" s="147"/>
      <c r="CQ75" s="147"/>
      <c r="CR75" s="147"/>
      <c r="CS75" s="147"/>
      <c r="CT75" s="147"/>
      <c r="CU75" s="147"/>
      <c r="CV75" s="147"/>
      <c r="CW75" s="147"/>
      <c r="CX75" s="147"/>
      <c r="CY75" s="147"/>
      <c r="CZ75" s="147"/>
      <c r="DA75" s="147"/>
      <c r="DB75" s="147"/>
      <c r="DC75" s="147"/>
      <c r="DD75" s="147"/>
      <c r="DE75" s="147"/>
      <c r="DF75" s="147"/>
      <c r="DG75" s="147"/>
      <c r="DH75" s="147"/>
      <c r="DI75" s="147"/>
      <c r="DJ75" s="147"/>
      <c r="DK75" s="147"/>
      <c r="DL75" s="147"/>
      <c r="DM75" s="147"/>
      <c r="DN75" s="147"/>
      <c r="DO75" s="147"/>
      <c r="DP75" s="147"/>
      <c r="DQ75" s="147"/>
      <c r="DR75" s="147"/>
      <c r="DS75" s="147"/>
      <c r="DT75" s="147"/>
      <c r="DU75" s="147"/>
      <c r="DV75" s="147"/>
      <c r="DW75" s="147"/>
      <c r="DX75" s="147"/>
      <c r="DY75" s="147"/>
      <c r="DZ75" s="147"/>
      <c r="EA75" s="147"/>
      <c r="EB75" s="147"/>
      <c r="EC75" s="147"/>
      <c r="ED75" s="147"/>
      <c r="EE75" s="147"/>
      <c r="EF75" s="147"/>
      <c r="EG75" s="147"/>
      <c r="EH75" s="147"/>
      <c r="EI75" s="147"/>
      <c r="EJ75" s="147"/>
      <c r="EK75" s="147"/>
      <c r="EL75" s="147"/>
      <c r="EM75" s="147"/>
      <c r="EN75" s="147"/>
      <c r="EO75" s="147"/>
      <c r="EP75" s="147"/>
      <c r="EQ75" s="147"/>
      <c r="ER75" s="147"/>
      <c r="ES75" s="147"/>
      <c r="ET75" s="147"/>
      <c r="EU75" s="147"/>
      <c r="EV75" s="147"/>
      <c r="EW75" s="147"/>
      <c r="EX75" s="147"/>
      <c r="EY75" s="147"/>
      <c r="EZ75" s="147"/>
      <c r="FA75" s="147"/>
      <c r="FB75" s="147"/>
      <c r="FC75" s="147"/>
      <c r="FD75" s="147"/>
      <c r="FE75" s="147"/>
      <c r="FF75" s="147"/>
      <c r="FG75" s="147"/>
      <c r="FH75" s="147"/>
      <c r="FI75" s="147"/>
      <c r="FJ75" s="147"/>
      <c r="FK75" s="147"/>
      <c r="FL75" s="147"/>
      <c r="FM75" s="147"/>
      <c r="FN75" s="147"/>
      <c r="FO75" s="147"/>
      <c r="FP75" s="147"/>
      <c r="FQ75" s="147"/>
      <c r="FR75" s="147"/>
      <c r="FS75" s="147"/>
      <c r="FT75" s="147"/>
      <c r="FU75" s="147"/>
      <c r="FV75" s="147"/>
      <c r="FW75" s="147"/>
      <c r="FX75" s="147"/>
      <c r="FY75" s="147"/>
      <c r="FZ75" s="147"/>
      <c r="GA75" s="147"/>
      <c r="GB75" s="147"/>
      <c r="GC75" s="147"/>
      <c r="GD75" s="147"/>
      <c r="GE75" s="147"/>
      <c r="GF75" s="147"/>
      <c r="GG75" s="147"/>
      <c r="GH75" s="147"/>
      <c r="GI75" s="147"/>
      <c r="GJ75" s="147"/>
      <c r="GK75" s="147"/>
      <c r="GL75" s="147"/>
      <c r="GM75" s="147"/>
      <c r="GN75" s="147"/>
      <c r="GO75" s="147"/>
      <c r="GP75" s="147"/>
      <c r="GQ75" s="147"/>
      <c r="GR75" s="147"/>
      <c r="GS75" s="147"/>
      <c r="GT75" s="147"/>
      <c r="GU75" s="147"/>
      <c r="GV75" s="147"/>
      <c r="GW75" s="147"/>
      <c r="GX75" s="147"/>
      <c r="GY75" s="147"/>
      <c r="GZ75" s="147"/>
      <c r="HA75" s="147"/>
      <c r="HB75" s="147"/>
      <c r="HC75" s="147"/>
      <c r="HD75" s="147"/>
      <c r="HE75" s="147"/>
      <c r="HF75" s="147"/>
      <c r="HG75" s="147"/>
      <c r="HH75" s="147"/>
      <c r="HI75" s="147"/>
      <c r="HJ75" s="147"/>
      <c r="HK75" s="147"/>
      <c r="HL75" s="147"/>
      <c r="HM75" s="147"/>
      <c r="HN75" s="147"/>
      <c r="HO75" s="147"/>
      <c r="HP75" s="147"/>
      <c r="HQ75" s="147"/>
      <c r="HR75" s="147"/>
      <c r="HS75" s="147"/>
      <c r="HT75" s="147"/>
      <c r="HU75" s="147"/>
      <c r="HV75" s="147"/>
      <c r="HW75" s="147"/>
      <c r="HX75" s="147"/>
      <c r="HY75" s="147"/>
      <c r="HZ75" s="147"/>
      <c r="IA75" s="147"/>
      <c r="IB75" s="147"/>
      <c r="IC75" s="147"/>
      <c r="ID75" s="147"/>
      <c r="IE75" s="147"/>
      <c r="IF75" s="147"/>
      <c r="IG75" s="147"/>
      <c r="IH75" s="147"/>
      <c r="II75" s="147"/>
      <c r="IJ75" s="147"/>
      <c r="IK75" s="147"/>
      <c r="IL75" s="147"/>
      <c r="IM75" s="147"/>
      <c r="IN75" s="147"/>
      <c r="IO75" s="147"/>
      <c r="IP75" s="147"/>
      <c r="IQ75" s="147"/>
      <c r="IR75" s="147"/>
      <c r="IS75" s="147"/>
      <c r="IT75" s="147"/>
      <c r="IU75" s="147"/>
      <c r="IV75" s="147"/>
    </row>
    <row r="76" spans="1:256" x14ac:dyDescent="0.25">
      <c r="A76" s="184">
        <v>74</v>
      </c>
      <c r="B76" s="77" t="s">
        <v>425</v>
      </c>
      <c r="C76" s="92"/>
      <c r="D76" s="92">
        <f>2021-C76</f>
        <v>2021</v>
      </c>
      <c r="E76" s="88" t="s">
        <v>315</v>
      </c>
      <c r="F76" s="88"/>
      <c r="G76" s="82" t="s">
        <v>15</v>
      </c>
      <c r="H76" s="81">
        <v>44132</v>
      </c>
      <c r="I76" s="83" t="s">
        <v>422</v>
      </c>
      <c r="J76" s="82" t="s">
        <v>266</v>
      </c>
      <c r="K76" s="81"/>
      <c r="L76" s="83"/>
      <c r="M76" s="183"/>
      <c r="N76" s="84"/>
      <c r="O76" s="99"/>
      <c r="P76" s="99"/>
      <c r="Q76" s="76"/>
      <c r="R76" s="76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  <c r="BM76" s="99"/>
      <c r="BN76" s="99"/>
      <c r="BO76" s="99"/>
      <c r="BP76" s="99"/>
      <c r="BQ76" s="99"/>
      <c r="BR76" s="99"/>
      <c r="BS76" s="99"/>
      <c r="BT76" s="99"/>
      <c r="BU76" s="99"/>
      <c r="BV76" s="99"/>
      <c r="BW76" s="99"/>
      <c r="BX76" s="99"/>
      <c r="BY76" s="99"/>
      <c r="BZ76" s="99"/>
      <c r="CA76" s="99"/>
      <c r="CB76" s="99"/>
      <c r="CC76" s="99"/>
      <c r="CD76" s="99"/>
      <c r="CE76" s="99"/>
      <c r="CF76" s="99"/>
      <c r="CG76" s="99"/>
      <c r="CH76" s="99"/>
      <c r="CI76" s="99"/>
      <c r="CJ76" s="99"/>
      <c r="CK76" s="99"/>
      <c r="CL76" s="99"/>
      <c r="CM76" s="99"/>
      <c r="CN76" s="99"/>
      <c r="CO76" s="99"/>
      <c r="CP76" s="99"/>
      <c r="CQ76" s="99"/>
      <c r="CR76" s="99"/>
      <c r="CS76" s="99"/>
      <c r="CT76" s="99"/>
      <c r="CU76" s="99"/>
      <c r="CV76" s="99"/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99"/>
      <c r="FX76" s="99"/>
      <c r="FY76" s="99"/>
      <c r="FZ76" s="99"/>
      <c r="GA76" s="99"/>
      <c r="GB76" s="99"/>
      <c r="GC76" s="99"/>
      <c r="GD76" s="99"/>
      <c r="GE76" s="99"/>
      <c r="GF76" s="99"/>
      <c r="GG76" s="99"/>
      <c r="GH76" s="99"/>
      <c r="GI76" s="99"/>
      <c r="GJ76" s="99"/>
      <c r="GK76" s="99"/>
      <c r="GL76" s="99"/>
      <c r="GM76" s="99"/>
      <c r="GN76" s="99"/>
      <c r="GO76" s="99"/>
      <c r="GP76" s="99"/>
      <c r="GQ76" s="99"/>
      <c r="GR76" s="99"/>
      <c r="GS76" s="99"/>
      <c r="GT76" s="99"/>
      <c r="GU76" s="99"/>
      <c r="GV76" s="99"/>
      <c r="GW76" s="99"/>
      <c r="GX76" s="99"/>
      <c r="GY76" s="99"/>
      <c r="GZ76" s="99"/>
      <c r="HA76" s="99"/>
      <c r="HB76" s="99"/>
      <c r="HC76" s="99"/>
      <c r="HD76" s="99"/>
      <c r="HE76" s="99"/>
      <c r="HF76" s="99"/>
      <c r="HG76" s="99"/>
      <c r="HH76" s="99"/>
      <c r="HI76" s="99"/>
      <c r="HJ76" s="99"/>
      <c r="HK76" s="99"/>
      <c r="HL76" s="99"/>
      <c r="HM76" s="99"/>
      <c r="HN76" s="99"/>
      <c r="HO76" s="99"/>
      <c r="HP76" s="99"/>
      <c r="HQ76" s="99"/>
      <c r="HR76" s="99"/>
      <c r="HS76" s="99"/>
      <c r="HT76" s="99"/>
      <c r="HU76" s="99"/>
      <c r="HV76" s="99"/>
      <c r="HW76" s="99"/>
      <c r="HX76" s="99"/>
      <c r="HY76" s="99"/>
      <c r="HZ76" s="99"/>
      <c r="IA76" s="99"/>
      <c r="IB76" s="99"/>
      <c r="IC76" s="99"/>
      <c r="ID76" s="99"/>
      <c r="IE76" s="99"/>
      <c r="IF76" s="99"/>
      <c r="IG76" s="99"/>
      <c r="IH76" s="99"/>
      <c r="II76" s="99"/>
      <c r="IJ76" s="99"/>
      <c r="IK76" s="99"/>
      <c r="IL76" s="99"/>
      <c r="IM76" s="99"/>
      <c r="IN76" s="99"/>
      <c r="IO76" s="99"/>
      <c r="IP76" s="99"/>
      <c r="IQ76" s="99"/>
      <c r="IR76" s="99"/>
      <c r="IS76" s="99"/>
      <c r="IT76" s="99"/>
      <c r="IU76" s="99"/>
      <c r="IV76" s="99"/>
    </row>
    <row r="77" spans="1:256" x14ac:dyDescent="0.25">
      <c r="A77" s="184">
        <v>75</v>
      </c>
      <c r="B77" s="105" t="s">
        <v>455</v>
      </c>
      <c r="C77" s="92"/>
      <c r="D77" s="92">
        <f>2021-C77</f>
        <v>2021</v>
      </c>
      <c r="E77" s="88" t="s">
        <v>315</v>
      </c>
      <c r="F77" s="88"/>
      <c r="G77" s="181" t="s">
        <v>18</v>
      </c>
      <c r="H77" s="180">
        <v>45166</v>
      </c>
      <c r="I77" s="182" t="s">
        <v>518</v>
      </c>
      <c r="J77" s="181" t="s">
        <v>18</v>
      </c>
      <c r="K77" s="180">
        <v>45166</v>
      </c>
      <c r="L77" s="182" t="s">
        <v>518</v>
      </c>
      <c r="M77" s="180">
        <v>45896</v>
      </c>
      <c r="N77" s="157"/>
      <c r="O77" s="99"/>
      <c r="P77" s="99"/>
      <c r="Q77" s="100"/>
      <c r="R77" s="100"/>
      <c r="S77" s="99"/>
      <c r="T77" s="99"/>
      <c r="U77" s="99"/>
      <c r="V77" s="99"/>
      <c r="W77" s="99"/>
    </row>
    <row r="78" spans="1:256" x14ac:dyDescent="0.25">
      <c r="A78" s="184">
        <v>76</v>
      </c>
      <c r="B78" s="24" t="s">
        <v>510</v>
      </c>
      <c r="G78" s="10" t="s">
        <v>15</v>
      </c>
      <c r="H78" s="9">
        <v>45022</v>
      </c>
      <c r="I78" s="11" t="s">
        <v>509</v>
      </c>
      <c r="J78" s="10" t="s">
        <v>15</v>
      </c>
      <c r="K78" s="9">
        <v>45022</v>
      </c>
      <c r="L78" s="11" t="s">
        <v>509</v>
      </c>
      <c r="M78" s="107">
        <f>K78+365*1-1</f>
        <v>45386</v>
      </c>
      <c r="N78" s="99"/>
      <c r="O78" s="99"/>
      <c r="P78" s="100"/>
      <c r="Q78" s="76"/>
      <c r="R78" s="76"/>
      <c r="S78" s="100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  <c r="BG78" s="99"/>
      <c r="BH78" s="99"/>
      <c r="BI78" s="99"/>
      <c r="BJ78" s="99"/>
      <c r="BK78" s="99"/>
      <c r="BL78" s="99"/>
      <c r="BM78" s="99"/>
      <c r="BN78" s="99"/>
      <c r="BO78" s="99"/>
      <c r="BP78" s="99"/>
      <c r="BQ78" s="99"/>
      <c r="BR78" s="99"/>
      <c r="BS78" s="99"/>
      <c r="BT78" s="99"/>
      <c r="BU78" s="99"/>
      <c r="BV78" s="99"/>
      <c r="BW78" s="99"/>
      <c r="BX78" s="99"/>
      <c r="BY78" s="99"/>
      <c r="BZ78" s="99"/>
      <c r="CA78" s="99"/>
      <c r="CB78" s="99"/>
      <c r="CC78" s="99"/>
      <c r="CD78" s="99"/>
      <c r="CE78" s="99"/>
      <c r="CF78" s="99"/>
      <c r="CG78" s="99"/>
      <c r="CH78" s="99"/>
      <c r="CI78" s="99"/>
      <c r="CJ78" s="99"/>
      <c r="CK78" s="99"/>
      <c r="CL78" s="99"/>
      <c r="CM78" s="99"/>
      <c r="CN78" s="99"/>
      <c r="CO78" s="99"/>
      <c r="CP78" s="99"/>
      <c r="CQ78" s="99"/>
      <c r="CR78" s="99"/>
      <c r="CS78" s="99"/>
      <c r="CT78" s="99"/>
      <c r="CU78" s="99"/>
      <c r="CV78" s="99"/>
      <c r="CW78" s="99"/>
      <c r="CX78" s="99"/>
      <c r="CY78" s="99"/>
      <c r="CZ78" s="99"/>
      <c r="DA78" s="99"/>
      <c r="DB78" s="99"/>
      <c r="DC78" s="99"/>
      <c r="DD78" s="99"/>
      <c r="DE78" s="99"/>
      <c r="DF78" s="99"/>
      <c r="DG78" s="99"/>
      <c r="DH78" s="99"/>
      <c r="DI78" s="99"/>
      <c r="DJ78" s="99"/>
      <c r="DK78" s="99"/>
      <c r="DL78" s="99"/>
      <c r="DM78" s="99"/>
      <c r="DN78" s="99"/>
      <c r="DO78" s="99"/>
      <c r="DP78" s="99"/>
      <c r="DQ78" s="99"/>
      <c r="DR78" s="99"/>
      <c r="DS78" s="99"/>
      <c r="DT78" s="99"/>
      <c r="DU78" s="99"/>
      <c r="DV78" s="99"/>
      <c r="DW78" s="99"/>
      <c r="DX78" s="99"/>
      <c r="DY78" s="99"/>
      <c r="DZ78" s="99"/>
      <c r="EA78" s="99"/>
      <c r="EB78" s="99"/>
      <c r="EC78" s="99"/>
      <c r="ED78" s="99"/>
      <c r="EE78" s="99"/>
      <c r="EF78" s="99"/>
      <c r="EG78" s="99"/>
      <c r="EH78" s="99"/>
      <c r="EI78" s="99"/>
      <c r="EJ78" s="99"/>
      <c r="EK78" s="99"/>
      <c r="EL78" s="99"/>
      <c r="EM78" s="99"/>
      <c r="EN78" s="99"/>
      <c r="EO78" s="99"/>
      <c r="EP78" s="99"/>
      <c r="EQ78" s="99"/>
      <c r="ER78" s="99"/>
      <c r="ES78" s="99"/>
      <c r="ET78" s="99"/>
      <c r="EU78" s="99"/>
      <c r="EV78" s="99"/>
      <c r="EW78" s="99"/>
      <c r="EX78" s="99"/>
      <c r="EY78" s="99"/>
      <c r="EZ78" s="99"/>
      <c r="FA78" s="99"/>
      <c r="FB78" s="99"/>
      <c r="FC78" s="99"/>
      <c r="FD78" s="99"/>
      <c r="FE78" s="99"/>
      <c r="FF78" s="99"/>
      <c r="FG78" s="99"/>
      <c r="FH78" s="99"/>
      <c r="FI78" s="99"/>
      <c r="FJ78" s="99"/>
      <c r="FK78" s="99"/>
      <c r="FL78" s="99"/>
      <c r="FM78" s="99"/>
      <c r="FN78" s="99"/>
      <c r="FO78" s="99"/>
      <c r="FP78" s="99"/>
      <c r="FQ78" s="99"/>
      <c r="FR78" s="99"/>
      <c r="FS78" s="99"/>
      <c r="FT78" s="99"/>
      <c r="FU78" s="99"/>
      <c r="FV78" s="99"/>
      <c r="FW78" s="99"/>
      <c r="FX78" s="99"/>
      <c r="FY78" s="99"/>
      <c r="FZ78" s="99"/>
      <c r="GA78" s="99"/>
      <c r="GB78" s="99"/>
      <c r="GC78" s="99"/>
      <c r="GD78" s="99"/>
      <c r="GE78" s="99"/>
      <c r="GF78" s="99"/>
      <c r="GG78" s="99"/>
      <c r="GH78" s="99"/>
      <c r="GI78" s="99"/>
      <c r="GJ78" s="99"/>
      <c r="GK78" s="99"/>
      <c r="GL78" s="99"/>
      <c r="GM78" s="99"/>
      <c r="GN78" s="99"/>
      <c r="GO78" s="99"/>
      <c r="GP78" s="99"/>
      <c r="GQ78" s="99"/>
      <c r="GR78" s="99"/>
      <c r="GS78" s="99"/>
      <c r="GT78" s="99"/>
      <c r="GU78" s="99"/>
      <c r="GV78" s="99"/>
      <c r="GW78" s="99"/>
      <c r="GX78" s="99"/>
      <c r="GY78" s="99"/>
      <c r="GZ78" s="99"/>
      <c r="HA78" s="99"/>
      <c r="HB78" s="99"/>
      <c r="HC78" s="99"/>
      <c r="HD78" s="99"/>
      <c r="HE78" s="99"/>
      <c r="HF78" s="99"/>
      <c r="HG78" s="99"/>
      <c r="HH78" s="99"/>
      <c r="HI78" s="99"/>
      <c r="HJ78" s="99"/>
      <c r="HK78" s="99"/>
      <c r="HL78" s="99"/>
      <c r="HM78" s="99"/>
      <c r="HN78" s="99"/>
      <c r="HO78" s="99"/>
      <c r="HP78" s="99"/>
      <c r="HQ78" s="99"/>
      <c r="HR78" s="99"/>
      <c r="HS78" s="99"/>
      <c r="HT78" s="99"/>
      <c r="HU78" s="99"/>
      <c r="HV78" s="99"/>
      <c r="HW78" s="99"/>
      <c r="HX78" s="99"/>
      <c r="HY78" s="99"/>
      <c r="HZ78" s="99"/>
      <c r="IA78" s="99"/>
      <c r="IB78" s="99"/>
      <c r="IC78" s="99"/>
      <c r="ID78" s="99"/>
      <c r="IE78" s="99"/>
      <c r="IF78" s="99"/>
      <c r="IG78" s="99"/>
      <c r="IH78" s="99"/>
      <c r="II78" s="99"/>
      <c r="IJ78" s="99"/>
      <c r="IK78" s="99"/>
      <c r="IL78" s="99"/>
      <c r="IM78" s="99"/>
      <c r="IN78" s="99"/>
      <c r="IO78" s="99"/>
      <c r="IP78" s="99"/>
      <c r="IQ78" s="99"/>
      <c r="IR78" s="99"/>
      <c r="IS78" s="99"/>
      <c r="IT78" s="99"/>
      <c r="IU78" s="99"/>
      <c r="IV78" s="99"/>
    </row>
    <row r="79" spans="1:256" x14ac:dyDescent="0.25">
      <c r="A79" s="184">
        <v>77</v>
      </c>
      <c r="B79" s="24" t="s">
        <v>504</v>
      </c>
      <c r="G79" s="10" t="s">
        <v>15</v>
      </c>
      <c r="H79" s="9">
        <v>45072</v>
      </c>
      <c r="I79" s="10" t="s">
        <v>499</v>
      </c>
      <c r="J79" s="10" t="s">
        <v>15</v>
      </c>
      <c r="K79" s="9">
        <v>45072</v>
      </c>
      <c r="L79" s="10" t="s">
        <v>499</v>
      </c>
      <c r="M79" s="107">
        <f>K79+365*1-1</f>
        <v>45436</v>
      </c>
      <c r="N79" s="99"/>
      <c r="O79" s="99"/>
      <c r="P79" s="100"/>
      <c r="Q79" s="100"/>
      <c r="R79" s="100"/>
      <c r="S79" s="100"/>
      <c r="T79" s="99"/>
      <c r="U79" s="99"/>
      <c r="V79" s="99"/>
      <c r="W79" s="99"/>
    </row>
    <row r="80" spans="1:256" x14ac:dyDescent="0.25">
      <c r="A80" s="184">
        <v>78</v>
      </c>
      <c r="B80" s="106" t="s">
        <v>456</v>
      </c>
      <c r="C80" s="92"/>
      <c r="D80" s="92">
        <f>2021-C80</f>
        <v>2021</v>
      </c>
      <c r="E80" s="88" t="s">
        <v>315</v>
      </c>
      <c r="F80" s="88"/>
      <c r="G80" s="181" t="s">
        <v>15</v>
      </c>
      <c r="H80" s="180">
        <v>44251</v>
      </c>
      <c r="I80" s="182" t="s">
        <v>446</v>
      </c>
      <c r="J80" s="181" t="s">
        <v>15</v>
      </c>
      <c r="K80" s="180">
        <v>45015</v>
      </c>
      <c r="L80" s="182" t="s">
        <v>517</v>
      </c>
      <c r="M80" s="180">
        <v>45381</v>
      </c>
      <c r="N80" s="157"/>
      <c r="O80" s="99"/>
      <c r="P80" s="99"/>
      <c r="Q80" s="76"/>
      <c r="R80" s="76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  <c r="BH80" s="99"/>
      <c r="BI80" s="99"/>
      <c r="BJ80" s="99"/>
      <c r="BK80" s="99"/>
      <c r="BL80" s="99"/>
      <c r="BM80" s="99"/>
      <c r="BN80" s="99"/>
      <c r="BO80" s="99"/>
      <c r="BP80" s="99"/>
      <c r="BQ80" s="99"/>
      <c r="BR80" s="99"/>
      <c r="BS80" s="99"/>
      <c r="BT80" s="99"/>
      <c r="BU80" s="99"/>
      <c r="BV80" s="99"/>
      <c r="BW80" s="99"/>
      <c r="BX80" s="99"/>
      <c r="BY80" s="99"/>
      <c r="BZ80" s="99"/>
      <c r="CA80" s="99"/>
      <c r="CB80" s="99"/>
      <c r="CC80" s="99"/>
      <c r="CD80" s="99"/>
      <c r="CE80" s="99"/>
      <c r="CF80" s="99"/>
      <c r="CG80" s="99"/>
      <c r="CH80" s="99"/>
      <c r="CI80" s="99"/>
      <c r="CJ80" s="99"/>
      <c r="CK80" s="99"/>
      <c r="CL80" s="99"/>
      <c r="CM80" s="99"/>
      <c r="CN80" s="99"/>
      <c r="CO80" s="99"/>
      <c r="CP80" s="99"/>
      <c r="CQ80" s="99"/>
      <c r="CR80" s="99"/>
      <c r="CS80" s="99"/>
      <c r="CT80" s="99"/>
      <c r="CU80" s="99"/>
      <c r="CV80" s="99"/>
      <c r="CW80" s="99"/>
      <c r="CX80" s="99"/>
      <c r="CY80" s="99"/>
      <c r="CZ80" s="99"/>
      <c r="DA80" s="99"/>
      <c r="DB80" s="99"/>
      <c r="DC80" s="99"/>
      <c r="DD80" s="99"/>
      <c r="DE80" s="99"/>
      <c r="DF80" s="99"/>
      <c r="DG80" s="99"/>
      <c r="DH80" s="99"/>
      <c r="DI80" s="99"/>
      <c r="DJ80" s="99"/>
      <c r="DK80" s="99"/>
      <c r="DL80" s="99"/>
      <c r="DM80" s="99"/>
      <c r="DN80" s="99"/>
      <c r="DO80" s="99"/>
      <c r="DP80" s="99"/>
      <c r="DQ80" s="99"/>
      <c r="DR80" s="99"/>
      <c r="DS80" s="99"/>
      <c r="DT80" s="99"/>
      <c r="DU80" s="99"/>
      <c r="DV80" s="99"/>
      <c r="DW80" s="99"/>
      <c r="DX80" s="99"/>
      <c r="DY80" s="99"/>
      <c r="DZ80" s="99"/>
      <c r="EA80" s="99"/>
      <c r="EB80" s="99"/>
      <c r="EC80" s="99"/>
      <c r="ED80" s="99"/>
      <c r="EE80" s="99"/>
      <c r="EF80" s="99"/>
      <c r="EG80" s="99"/>
      <c r="EH80" s="99"/>
      <c r="EI80" s="99"/>
      <c r="EJ80" s="99"/>
      <c r="EK80" s="99"/>
      <c r="EL80" s="99"/>
      <c r="EM80" s="99"/>
      <c r="EN80" s="99"/>
      <c r="EO80" s="99"/>
      <c r="EP80" s="99"/>
      <c r="EQ80" s="99"/>
      <c r="ER80" s="99"/>
      <c r="ES80" s="99"/>
      <c r="ET80" s="99"/>
      <c r="EU80" s="99"/>
      <c r="EV80" s="99"/>
      <c r="EW80" s="99"/>
      <c r="EX80" s="99"/>
      <c r="EY80" s="99"/>
      <c r="EZ80" s="99"/>
      <c r="FA80" s="99"/>
      <c r="FB80" s="99"/>
      <c r="FC80" s="99"/>
      <c r="FD80" s="99"/>
      <c r="FE80" s="99"/>
      <c r="FF80" s="99"/>
      <c r="FG80" s="99"/>
      <c r="FH80" s="99"/>
      <c r="FI80" s="99"/>
      <c r="FJ80" s="99"/>
      <c r="FK80" s="99"/>
      <c r="FL80" s="99"/>
      <c r="FM80" s="99"/>
      <c r="FN80" s="99"/>
      <c r="FO80" s="99"/>
      <c r="FP80" s="99"/>
      <c r="FQ80" s="99"/>
      <c r="FR80" s="99"/>
      <c r="FS80" s="99"/>
      <c r="FT80" s="99"/>
      <c r="FU80" s="99"/>
      <c r="FV80" s="99"/>
      <c r="FW80" s="99"/>
      <c r="FX80" s="99"/>
      <c r="FY80" s="99"/>
      <c r="FZ80" s="99"/>
      <c r="GA80" s="99"/>
      <c r="GB80" s="99"/>
      <c r="GC80" s="99"/>
      <c r="GD80" s="99"/>
      <c r="GE80" s="99"/>
      <c r="GF80" s="99"/>
      <c r="GG80" s="99"/>
      <c r="GH80" s="99"/>
      <c r="GI80" s="99"/>
      <c r="GJ80" s="99"/>
      <c r="GK80" s="99"/>
      <c r="GL80" s="99"/>
      <c r="GM80" s="99"/>
      <c r="GN80" s="99"/>
      <c r="GO80" s="99"/>
      <c r="GP80" s="99"/>
      <c r="GQ80" s="99"/>
      <c r="GR80" s="99"/>
      <c r="GS80" s="99"/>
      <c r="GT80" s="99"/>
      <c r="GU80" s="99"/>
      <c r="GV80" s="99"/>
      <c r="GW80" s="99"/>
      <c r="GX80" s="99"/>
      <c r="GY80" s="99"/>
      <c r="GZ80" s="99"/>
      <c r="HA80" s="99"/>
      <c r="HB80" s="99"/>
      <c r="HC80" s="99"/>
      <c r="HD80" s="99"/>
      <c r="HE80" s="99"/>
      <c r="HF80" s="99"/>
      <c r="HG80" s="99"/>
      <c r="HH80" s="99"/>
      <c r="HI80" s="99"/>
      <c r="HJ80" s="99"/>
      <c r="HK80" s="99"/>
      <c r="HL80" s="99"/>
      <c r="HM80" s="99"/>
      <c r="HN80" s="99"/>
      <c r="HO80" s="99"/>
      <c r="HP80" s="99"/>
      <c r="HQ80" s="99"/>
      <c r="HR80" s="99"/>
      <c r="HS80" s="99"/>
      <c r="HT80" s="99"/>
      <c r="HU80" s="99"/>
      <c r="HV80" s="99"/>
      <c r="HW80" s="99"/>
      <c r="HX80" s="99"/>
      <c r="HY80" s="99"/>
      <c r="HZ80" s="99"/>
      <c r="IA80" s="99"/>
      <c r="IB80" s="99"/>
      <c r="IC80" s="99"/>
      <c r="ID80" s="99"/>
      <c r="IE80" s="99"/>
      <c r="IF80" s="99"/>
      <c r="IG80" s="99"/>
      <c r="IH80" s="99"/>
      <c r="II80" s="99"/>
      <c r="IJ80" s="99"/>
      <c r="IK80" s="99"/>
      <c r="IL80" s="99"/>
      <c r="IM80" s="99"/>
      <c r="IN80" s="99"/>
      <c r="IO80" s="99"/>
      <c r="IP80" s="99"/>
      <c r="IQ80" s="99"/>
      <c r="IR80" s="99"/>
      <c r="IS80" s="99"/>
      <c r="IT80" s="99"/>
      <c r="IU80" s="99"/>
      <c r="IV80" s="99"/>
    </row>
    <row r="81" spans="1:256" s="94" customFormat="1" x14ac:dyDescent="0.25">
      <c r="A81" s="184">
        <v>79</v>
      </c>
      <c r="B81" s="101" t="s">
        <v>280</v>
      </c>
      <c r="C81" s="102"/>
      <c r="D81" s="102">
        <f>2021-C81</f>
        <v>2021</v>
      </c>
      <c r="E81" s="101" t="s">
        <v>315</v>
      </c>
      <c r="F81" s="101"/>
      <c r="G81" s="181" t="s">
        <v>8</v>
      </c>
      <c r="H81" s="180">
        <v>45198</v>
      </c>
      <c r="I81" s="182" t="s">
        <v>520</v>
      </c>
      <c r="J81" s="181" t="s">
        <v>8</v>
      </c>
      <c r="K81" s="180">
        <v>45198</v>
      </c>
      <c r="L81" s="182" t="s">
        <v>520</v>
      </c>
      <c r="M81" s="186">
        <v>45928</v>
      </c>
      <c r="N81" s="157"/>
      <c r="O81" s="99"/>
      <c r="P81" s="99"/>
      <c r="Q81" s="95">
        <f>VLOOKUP($B81,[1]Лист1!$B$5:$G$100,5,0)</f>
        <v>0</v>
      </c>
      <c r="R81" s="95">
        <f>VLOOKUP($B81,[1]Лист1!$B$5:$G$100,5,0)</f>
        <v>0</v>
      </c>
      <c r="S81" s="104"/>
      <c r="T81" s="99" t="s">
        <v>428</v>
      </c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I81" s="99"/>
      <c r="BJ81" s="99"/>
      <c r="BK81" s="99"/>
      <c r="BL81" s="99"/>
      <c r="BM81" s="99"/>
      <c r="BN81" s="99"/>
      <c r="BO81" s="99"/>
      <c r="BP81" s="99"/>
      <c r="BQ81" s="99"/>
      <c r="BR81" s="99"/>
      <c r="BS81" s="99"/>
      <c r="BT81" s="99"/>
      <c r="BU81" s="99"/>
      <c r="BV81" s="99"/>
      <c r="BW81" s="99"/>
      <c r="BX81" s="99"/>
      <c r="BY81" s="99"/>
      <c r="BZ81" s="99"/>
      <c r="CA81" s="99"/>
      <c r="CB81" s="99"/>
      <c r="CC81" s="99"/>
      <c r="CD81" s="99"/>
      <c r="CE81" s="99"/>
      <c r="CF81" s="99"/>
      <c r="CG81" s="99"/>
      <c r="CH81" s="99"/>
      <c r="CI81" s="99"/>
      <c r="CJ81" s="99"/>
      <c r="CK81" s="99"/>
      <c r="CL81" s="99"/>
      <c r="CM81" s="99"/>
      <c r="CN81" s="99"/>
      <c r="CO81" s="99"/>
      <c r="CP81" s="99"/>
      <c r="CQ81" s="99"/>
      <c r="CR81" s="99"/>
      <c r="CS81" s="99"/>
      <c r="CT81" s="99"/>
      <c r="CU81" s="99"/>
      <c r="CV81" s="99"/>
      <c r="CW81" s="99"/>
      <c r="CX81" s="99"/>
      <c r="CY81" s="99"/>
      <c r="CZ81" s="99"/>
      <c r="DA81" s="99"/>
      <c r="DB81" s="99"/>
      <c r="DC81" s="99"/>
      <c r="DD81" s="99"/>
      <c r="DE81" s="99"/>
      <c r="DF81" s="99"/>
      <c r="DG81" s="99"/>
      <c r="DH81" s="99"/>
      <c r="DI81" s="99"/>
      <c r="DJ81" s="99"/>
      <c r="DK81" s="99"/>
      <c r="DL81" s="99"/>
      <c r="DM81" s="99"/>
      <c r="DN81" s="99"/>
      <c r="DO81" s="99"/>
      <c r="DP81" s="99"/>
      <c r="DQ81" s="99"/>
      <c r="DR81" s="99"/>
      <c r="DS81" s="99"/>
      <c r="DT81" s="99"/>
      <c r="DU81" s="99"/>
      <c r="DV81" s="99"/>
      <c r="DW81" s="99"/>
      <c r="DX81" s="99"/>
      <c r="DY81" s="99"/>
      <c r="DZ81" s="99"/>
      <c r="EA81" s="99"/>
      <c r="EB81" s="99"/>
      <c r="EC81" s="99"/>
      <c r="ED81" s="99"/>
      <c r="EE81" s="99"/>
      <c r="EF81" s="99"/>
      <c r="EG81" s="99"/>
      <c r="EH81" s="99"/>
      <c r="EI81" s="99"/>
      <c r="EJ81" s="99"/>
      <c r="EK81" s="99"/>
      <c r="EL81" s="99"/>
      <c r="EM81" s="99"/>
      <c r="EN81" s="99"/>
      <c r="EO81" s="99"/>
      <c r="EP81" s="99"/>
      <c r="EQ81" s="99"/>
      <c r="ER81" s="99"/>
      <c r="ES81" s="99"/>
      <c r="ET81" s="99"/>
      <c r="EU81" s="99"/>
      <c r="EV81" s="99"/>
      <c r="EW81" s="99"/>
      <c r="EX81" s="99"/>
      <c r="EY81" s="99"/>
      <c r="EZ81" s="99"/>
      <c r="FA81" s="99"/>
      <c r="FB81" s="99"/>
      <c r="FC81" s="99"/>
      <c r="FD81" s="99"/>
      <c r="FE81" s="99"/>
      <c r="FF81" s="99"/>
      <c r="FG81" s="99"/>
      <c r="FH81" s="99"/>
      <c r="FI81" s="99"/>
      <c r="FJ81" s="99"/>
      <c r="FK81" s="99"/>
      <c r="FL81" s="99"/>
      <c r="FM81" s="99"/>
      <c r="FN81" s="99"/>
      <c r="FO81" s="99"/>
      <c r="FP81" s="99"/>
      <c r="FQ81" s="99"/>
      <c r="FR81" s="99"/>
      <c r="FS81" s="99"/>
      <c r="FT81" s="99"/>
      <c r="FU81" s="99"/>
      <c r="FV81" s="99"/>
      <c r="FW81" s="99"/>
      <c r="FX81" s="99"/>
      <c r="FY81" s="99"/>
      <c r="FZ81" s="99"/>
      <c r="GA81" s="99"/>
      <c r="GB81" s="99"/>
      <c r="GC81" s="99"/>
      <c r="GD81" s="99"/>
      <c r="GE81" s="99"/>
      <c r="GF81" s="99"/>
      <c r="GG81" s="99"/>
      <c r="GH81" s="99"/>
      <c r="GI81" s="99"/>
      <c r="GJ81" s="99"/>
      <c r="GK81" s="99"/>
      <c r="GL81" s="99"/>
      <c r="GM81" s="99"/>
      <c r="GN81" s="99"/>
      <c r="GO81" s="99"/>
      <c r="GP81" s="99"/>
      <c r="GQ81" s="99"/>
      <c r="GR81" s="99"/>
      <c r="GS81" s="99"/>
      <c r="GT81" s="99"/>
      <c r="GU81" s="99"/>
      <c r="GV81" s="99"/>
      <c r="GW81" s="99"/>
      <c r="GX81" s="99"/>
      <c r="GY81" s="99"/>
      <c r="GZ81" s="99"/>
      <c r="HA81" s="99"/>
      <c r="HB81" s="99"/>
      <c r="HC81" s="99"/>
      <c r="HD81" s="99"/>
      <c r="HE81" s="99"/>
      <c r="HF81" s="99"/>
      <c r="HG81" s="99"/>
      <c r="HH81" s="99"/>
      <c r="HI81" s="99"/>
      <c r="HJ81" s="99"/>
      <c r="HK81" s="99"/>
      <c r="HL81" s="99"/>
      <c r="HM81" s="99"/>
      <c r="HN81" s="99"/>
      <c r="HO81" s="99"/>
      <c r="HP81" s="99"/>
      <c r="HQ81" s="99"/>
      <c r="HR81" s="99"/>
      <c r="HS81" s="99"/>
      <c r="HT81" s="99"/>
      <c r="HU81" s="99"/>
      <c r="HV81" s="99"/>
      <c r="HW81" s="99"/>
      <c r="HX81" s="99"/>
      <c r="HY81" s="99"/>
      <c r="HZ81" s="99"/>
      <c r="IA81" s="99"/>
      <c r="IB81" s="99"/>
      <c r="IC81" s="99"/>
      <c r="ID81" s="99"/>
      <c r="IE81" s="99"/>
      <c r="IF81" s="99"/>
      <c r="IG81" s="99"/>
      <c r="IH81" s="99"/>
      <c r="II81" s="99"/>
      <c r="IJ81" s="99"/>
      <c r="IK81" s="99"/>
      <c r="IL81" s="99"/>
      <c r="IM81" s="99"/>
      <c r="IN81" s="99"/>
      <c r="IO81" s="99"/>
      <c r="IP81" s="99"/>
      <c r="IQ81" s="99"/>
      <c r="IR81" s="99"/>
      <c r="IS81" s="99"/>
      <c r="IT81" s="99"/>
      <c r="IU81" s="99"/>
      <c r="IV81" s="99"/>
    </row>
    <row r="82" spans="1:256" x14ac:dyDescent="0.25">
      <c r="A82" s="184">
        <v>80</v>
      </c>
      <c r="B82" s="77" t="s">
        <v>457</v>
      </c>
      <c r="C82" s="92"/>
      <c r="D82" s="92">
        <f>2021-C82</f>
        <v>2021</v>
      </c>
      <c r="E82" s="88" t="s">
        <v>315</v>
      </c>
      <c r="F82" s="88"/>
      <c r="G82" s="181" t="s">
        <v>18</v>
      </c>
      <c r="H82" s="180">
        <v>45166</v>
      </c>
      <c r="I82" s="182" t="s">
        <v>518</v>
      </c>
      <c r="J82" s="181" t="s">
        <v>18</v>
      </c>
      <c r="K82" s="180">
        <v>45166</v>
      </c>
      <c r="L82" s="182" t="s">
        <v>518</v>
      </c>
      <c r="M82" s="180">
        <v>45896</v>
      </c>
      <c r="N82" s="157"/>
      <c r="O82" s="99"/>
      <c r="P82" s="99"/>
      <c r="Q82" s="76"/>
      <c r="R82" s="76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  <c r="BR82" s="99"/>
      <c r="BS82" s="99"/>
      <c r="BT82" s="99"/>
      <c r="BU82" s="99"/>
      <c r="BV82" s="99"/>
      <c r="BW82" s="99"/>
      <c r="BX82" s="99"/>
      <c r="BY82" s="99"/>
      <c r="BZ82" s="99"/>
      <c r="CA82" s="99"/>
      <c r="CB82" s="99"/>
      <c r="CC82" s="99"/>
      <c r="CD82" s="99"/>
      <c r="CE82" s="99"/>
      <c r="CF82" s="99"/>
      <c r="CG82" s="99"/>
      <c r="CH82" s="99"/>
      <c r="CI82" s="99"/>
      <c r="CJ82" s="99"/>
      <c r="CK82" s="99"/>
      <c r="CL82" s="99"/>
      <c r="CM82" s="99"/>
      <c r="CN82" s="99"/>
      <c r="CO82" s="99"/>
      <c r="CP82" s="99"/>
      <c r="CQ82" s="99"/>
      <c r="CR82" s="99"/>
      <c r="CS82" s="99"/>
      <c r="CT82" s="99"/>
      <c r="CU82" s="99"/>
      <c r="CV82" s="99"/>
      <c r="CW82" s="99"/>
      <c r="CX82" s="99"/>
      <c r="CY82" s="99"/>
      <c r="CZ82" s="99"/>
      <c r="DA82" s="99"/>
      <c r="DB82" s="99"/>
      <c r="DC82" s="99"/>
      <c r="DD82" s="99"/>
      <c r="DE82" s="99"/>
      <c r="DF82" s="99"/>
      <c r="DG82" s="99"/>
      <c r="DH82" s="99"/>
      <c r="DI82" s="99"/>
      <c r="DJ82" s="99"/>
      <c r="DK82" s="99"/>
      <c r="DL82" s="99"/>
      <c r="DM82" s="99"/>
      <c r="DN82" s="99"/>
      <c r="DO82" s="99"/>
      <c r="DP82" s="99"/>
      <c r="DQ82" s="99"/>
      <c r="DR82" s="99"/>
      <c r="DS82" s="99"/>
      <c r="DT82" s="99"/>
      <c r="DU82" s="99"/>
      <c r="DV82" s="99"/>
      <c r="DW82" s="99"/>
      <c r="DX82" s="99"/>
      <c r="DY82" s="99"/>
      <c r="DZ82" s="99"/>
      <c r="EA82" s="99"/>
      <c r="EB82" s="99"/>
      <c r="EC82" s="99"/>
      <c r="ED82" s="99"/>
      <c r="EE82" s="99"/>
      <c r="EF82" s="99"/>
      <c r="EG82" s="99"/>
      <c r="EH82" s="99"/>
      <c r="EI82" s="99"/>
      <c r="EJ82" s="99"/>
      <c r="EK82" s="99"/>
      <c r="EL82" s="99"/>
      <c r="EM82" s="99"/>
      <c r="EN82" s="99"/>
      <c r="EO82" s="99"/>
      <c r="EP82" s="99"/>
      <c r="EQ82" s="99"/>
      <c r="ER82" s="99"/>
      <c r="ES82" s="99"/>
      <c r="ET82" s="99"/>
      <c r="EU82" s="99"/>
      <c r="EV82" s="99"/>
      <c r="EW82" s="99"/>
      <c r="EX82" s="99"/>
      <c r="EY82" s="99"/>
      <c r="EZ82" s="99"/>
      <c r="FA82" s="99"/>
      <c r="FB82" s="99"/>
      <c r="FC82" s="99"/>
      <c r="FD82" s="99"/>
      <c r="FE82" s="99"/>
      <c r="FF82" s="99"/>
      <c r="FG82" s="99"/>
      <c r="FH82" s="99"/>
      <c r="FI82" s="99"/>
      <c r="FJ82" s="99"/>
      <c r="FK82" s="99"/>
      <c r="FL82" s="99"/>
      <c r="FM82" s="99"/>
      <c r="FN82" s="99"/>
      <c r="FO82" s="99"/>
      <c r="FP82" s="99"/>
      <c r="FQ82" s="99"/>
      <c r="FR82" s="99"/>
      <c r="FS82" s="99"/>
      <c r="FT82" s="99"/>
      <c r="FU82" s="99"/>
      <c r="FV82" s="99"/>
      <c r="FW82" s="99"/>
      <c r="FX82" s="99"/>
      <c r="FY82" s="99"/>
      <c r="FZ82" s="99"/>
      <c r="GA82" s="99"/>
      <c r="GB82" s="99"/>
      <c r="GC82" s="99"/>
      <c r="GD82" s="99"/>
      <c r="GE82" s="99"/>
      <c r="GF82" s="99"/>
      <c r="GG82" s="99"/>
      <c r="GH82" s="99"/>
      <c r="GI82" s="99"/>
      <c r="GJ82" s="99"/>
      <c r="GK82" s="99"/>
      <c r="GL82" s="99"/>
      <c r="GM82" s="99"/>
      <c r="GN82" s="99"/>
      <c r="GO82" s="99"/>
      <c r="GP82" s="99"/>
      <c r="GQ82" s="99"/>
      <c r="GR82" s="99"/>
      <c r="GS82" s="99"/>
      <c r="GT82" s="99"/>
      <c r="GU82" s="99"/>
      <c r="GV82" s="99"/>
      <c r="GW82" s="99"/>
      <c r="GX82" s="99"/>
      <c r="GY82" s="99"/>
      <c r="GZ82" s="99"/>
      <c r="HA82" s="99"/>
      <c r="HB82" s="99"/>
      <c r="HC82" s="99"/>
      <c r="HD82" s="99"/>
      <c r="HE82" s="99"/>
      <c r="HF82" s="99"/>
      <c r="HG82" s="99"/>
      <c r="HH82" s="99"/>
      <c r="HI82" s="99"/>
      <c r="HJ82" s="99"/>
      <c r="HK82" s="99"/>
      <c r="HL82" s="99"/>
      <c r="HM82" s="99"/>
      <c r="HN82" s="99"/>
      <c r="HO82" s="99"/>
      <c r="HP82" s="99"/>
      <c r="HQ82" s="99"/>
      <c r="HR82" s="99"/>
      <c r="HS82" s="99"/>
      <c r="HT82" s="99"/>
      <c r="HU82" s="99"/>
      <c r="HV82" s="99"/>
      <c r="HW82" s="99"/>
      <c r="HX82" s="99"/>
      <c r="HY82" s="99"/>
      <c r="HZ82" s="99"/>
      <c r="IA82" s="99"/>
      <c r="IB82" s="99"/>
      <c r="IC82" s="99"/>
      <c r="ID82" s="99"/>
      <c r="IE82" s="99"/>
      <c r="IF82" s="99"/>
      <c r="IG82" s="99"/>
      <c r="IH82" s="99"/>
      <c r="II82" s="99"/>
      <c r="IJ82" s="99"/>
      <c r="IK82" s="99"/>
      <c r="IL82" s="99"/>
      <c r="IM82" s="99"/>
      <c r="IN82" s="99"/>
      <c r="IO82" s="99"/>
      <c r="IP82" s="99"/>
      <c r="IQ82" s="99"/>
      <c r="IR82" s="99"/>
      <c r="IS82" s="99"/>
      <c r="IT82" s="99"/>
      <c r="IU82" s="99"/>
      <c r="IV82" s="99"/>
    </row>
    <row r="83" spans="1:256" x14ac:dyDescent="0.25">
      <c r="A83" s="184">
        <v>81</v>
      </c>
      <c r="B83" s="106" t="s">
        <v>458</v>
      </c>
      <c r="C83" s="92"/>
      <c r="D83" s="92">
        <f>2021-C83</f>
        <v>2021</v>
      </c>
      <c r="E83" s="88" t="s">
        <v>315</v>
      </c>
      <c r="F83" s="88"/>
      <c r="G83" s="181" t="s">
        <v>15</v>
      </c>
      <c r="H83" s="180">
        <v>44251</v>
      </c>
      <c r="I83" s="182" t="s">
        <v>446</v>
      </c>
      <c r="J83" s="181" t="s">
        <v>15</v>
      </c>
      <c r="K83" s="180">
        <v>45015</v>
      </c>
      <c r="L83" s="182" t="s">
        <v>517</v>
      </c>
      <c r="M83" s="180">
        <v>45381</v>
      </c>
      <c r="N83" s="157"/>
      <c r="O83" s="99"/>
      <c r="P83" s="99"/>
      <c r="Q83" s="100"/>
      <c r="R83" s="100"/>
      <c r="S83" s="99"/>
      <c r="T83" s="99"/>
      <c r="U83" s="99"/>
      <c r="V83" s="99"/>
      <c r="W83" s="99"/>
    </row>
    <row r="84" spans="1:256" s="75" customFormat="1" x14ac:dyDescent="0.25">
      <c r="A84" s="184">
        <v>82</v>
      </c>
      <c r="B84" s="91" t="s">
        <v>483</v>
      </c>
      <c r="C84" s="108"/>
      <c r="D84" s="108"/>
      <c r="E84" s="96"/>
      <c r="F84" s="106"/>
      <c r="G84" s="98" t="s">
        <v>15</v>
      </c>
      <c r="H84" s="97">
        <v>44673</v>
      </c>
      <c r="I84" s="103" t="s">
        <v>491</v>
      </c>
      <c r="J84" s="169" t="s">
        <v>15</v>
      </c>
      <c r="K84" s="168">
        <v>45038</v>
      </c>
      <c r="L84" s="170" t="s">
        <v>365</v>
      </c>
      <c r="M84" s="168">
        <v>45402</v>
      </c>
      <c r="N84" s="90"/>
      <c r="O84" s="27"/>
      <c r="P84" s="72"/>
      <c r="Q84" s="72"/>
      <c r="R84" s="72"/>
      <c r="S84" s="72"/>
      <c r="T84" s="71"/>
      <c r="U84" s="71"/>
      <c r="V84" s="71"/>
      <c r="W84" s="71"/>
    </row>
    <row r="85" spans="1:256" s="166" customFormat="1" x14ac:dyDescent="0.25">
      <c r="A85" s="184">
        <v>83</v>
      </c>
      <c r="B85" s="7" t="s">
        <v>188</v>
      </c>
      <c r="C85" s="10" t="s">
        <v>8</v>
      </c>
      <c r="D85" s="186">
        <v>41666</v>
      </c>
      <c r="E85" s="185">
        <v>195</v>
      </c>
      <c r="F85" s="7" t="s">
        <v>188</v>
      </c>
      <c r="G85" s="10" t="s">
        <v>73</v>
      </c>
      <c r="H85" s="186">
        <v>44193</v>
      </c>
      <c r="I85" s="11" t="s">
        <v>435</v>
      </c>
      <c r="J85" s="10" t="s">
        <v>73</v>
      </c>
      <c r="K85" s="186">
        <v>44193</v>
      </c>
      <c r="L85" s="11" t="s">
        <v>435</v>
      </c>
      <c r="M85" s="186">
        <f>K85+365*4</f>
        <v>45653</v>
      </c>
      <c r="N85" s="171"/>
      <c r="O85" s="167"/>
      <c r="P85" s="72"/>
      <c r="Q85" s="72"/>
      <c r="R85" s="72"/>
      <c r="S85" s="72"/>
      <c r="T85" s="71"/>
      <c r="U85" s="71"/>
      <c r="V85" s="71"/>
      <c r="W85" s="71"/>
    </row>
    <row r="86" spans="1:256" s="166" customFormat="1" x14ac:dyDescent="0.25">
      <c r="A86" s="184">
        <v>84</v>
      </c>
      <c r="B86" s="91" t="s">
        <v>519</v>
      </c>
      <c r="C86" s="87"/>
      <c r="D86" s="87"/>
      <c r="E86" s="88"/>
      <c r="F86" s="88"/>
      <c r="G86" s="181" t="s">
        <v>15</v>
      </c>
      <c r="H86" s="180">
        <v>45198</v>
      </c>
      <c r="I86" s="182" t="s">
        <v>520</v>
      </c>
      <c r="J86" s="181" t="s">
        <v>15</v>
      </c>
      <c r="K86" s="180">
        <v>45198</v>
      </c>
      <c r="L86" s="182" t="s">
        <v>520</v>
      </c>
      <c r="M86" s="180">
        <v>45563</v>
      </c>
      <c r="N86" s="171"/>
      <c r="O86" s="167"/>
      <c r="P86" s="72"/>
      <c r="Q86" s="72"/>
      <c r="R86" s="72"/>
      <c r="S86" s="72"/>
      <c r="T86" s="71"/>
      <c r="U86" s="71"/>
      <c r="V86" s="71"/>
      <c r="W86" s="71"/>
    </row>
    <row r="87" spans="1:256" x14ac:dyDescent="0.25">
      <c r="A87" s="184">
        <v>85</v>
      </c>
      <c r="B87" s="106" t="s">
        <v>426</v>
      </c>
      <c r="C87" s="92"/>
      <c r="D87" s="92">
        <f>2021-C87</f>
        <v>2021</v>
      </c>
      <c r="E87" s="88" t="s">
        <v>315</v>
      </c>
      <c r="F87" s="88"/>
      <c r="G87" s="82" t="s">
        <v>15</v>
      </c>
      <c r="H87" s="81">
        <v>44132</v>
      </c>
      <c r="I87" s="83" t="s">
        <v>422</v>
      </c>
      <c r="J87" s="82" t="s">
        <v>15</v>
      </c>
      <c r="K87" s="81">
        <v>44497</v>
      </c>
      <c r="L87" s="83" t="s">
        <v>480</v>
      </c>
      <c r="M87" s="183">
        <f>K87+365-1</f>
        <v>44861</v>
      </c>
      <c r="N87" s="157"/>
      <c r="O87" s="99"/>
      <c r="P87" s="99"/>
      <c r="Q87" s="76"/>
      <c r="R87" s="76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  <c r="BG87" s="99"/>
      <c r="BH87" s="99"/>
      <c r="BI87" s="99"/>
      <c r="BJ87" s="99"/>
      <c r="BK87" s="99"/>
      <c r="BL87" s="99"/>
      <c r="BM87" s="99"/>
      <c r="BN87" s="99"/>
      <c r="BO87" s="99"/>
      <c r="BP87" s="99"/>
      <c r="BQ87" s="99"/>
      <c r="BR87" s="99"/>
      <c r="BS87" s="99"/>
      <c r="BT87" s="99"/>
      <c r="BU87" s="99"/>
      <c r="BV87" s="99"/>
      <c r="BW87" s="99"/>
      <c r="BX87" s="99"/>
      <c r="BY87" s="99"/>
      <c r="BZ87" s="99"/>
      <c r="CA87" s="99"/>
      <c r="CB87" s="99"/>
      <c r="CC87" s="99"/>
      <c r="CD87" s="99"/>
      <c r="CE87" s="99"/>
      <c r="CF87" s="99"/>
      <c r="CG87" s="99"/>
      <c r="CH87" s="99"/>
      <c r="CI87" s="99"/>
      <c r="CJ87" s="99"/>
      <c r="CK87" s="99"/>
      <c r="CL87" s="99"/>
      <c r="CM87" s="99"/>
      <c r="CN87" s="99"/>
      <c r="CO87" s="99"/>
      <c r="CP87" s="99"/>
      <c r="CQ87" s="99"/>
      <c r="CR87" s="99"/>
      <c r="CS87" s="99"/>
      <c r="CT87" s="99"/>
      <c r="CU87" s="99"/>
      <c r="CV87" s="99"/>
      <c r="CW87" s="99"/>
      <c r="CX87" s="99"/>
      <c r="CY87" s="99"/>
      <c r="CZ87" s="99"/>
      <c r="DA87" s="99"/>
      <c r="DB87" s="99"/>
      <c r="DC87" s="99"/>
      <c r="DD87" s="99"/>
      <c r="DE87" s="99"/>
      <c r="DF87" s="99"/>
      <c r="DG87" s="99"/>
      <c r="DH87" s="99"/>
      <c r="DI87" s="99"/>
      <c r="DJ87" s="99"/>
      <c r="DK87" s="99"/>
      <c r="DL87" s="99"/>
      <c r="DM87" s="99"/>
      <c r="DN87" s="99"/>
      <c r="DO87" s="99"/>
      <c r="DP87" s="99"/>
      <c r="DQ87" s="99"/>
      <c r="DR87" s="99"/>
      <c r="DS87" s="99"/>
      <c r="DT87" s="99"/>
      <c r="DU87" s="99"/>
      <c r="DV87" s="99"/>
      <c r="DW87" s="99"/>
      <c r="DX87" s="99"/>
      <c r="DY87" s="99"/>
      <c r="DZ87" s="99"/>
      <c r="EA87" s="99"/>
      <c r="EB87" s="99"/>
      <c r="EC87" s="99"/>
      <c r="ED87" s="99"/>
      <c r="EE87" s="99"/>
      <c r="EF87" s="99"/>
      <c r="EG87" s="99"/>
      <c r="EH87" s="99"/>
      <c r="EI87" s="99"/>
      <c r="EJ87" s="99"/>
      <c r="EK87" s="99"/>
      <c r="EL87" s="99"/>
      <c r="EM87" s="99"/>
      <c r="EN87" s="99"/>
      <c r="EO87" s="99"/>
      <c r="EP87" s="99"/>
      <c r="EQ87" s="99"/>
      <c r="ER87" s="99"/>
      <c r="ES87" s="99"/>
      <c r="ET87" s="99"/>
      <c r="EU87" s="99"/>
      <c r="EV87" s="99"/>
      <c r="EW87" s="99"/>
      <c r="EX87" s="99"/>
      <c r="EY87" s="99"/>
      <c r="EZ87" s="99"/>
      <c r="FA87" s="99"/>
      <c r="FB87" s="99"/>
      <c r="FC87" s="99"/>
      <c r="FD87" s="99"/>
      <c r="FE87" s="99"/>
      <c r="FF87" s="99"/>
      <c r="FG87" s="99"/>
      <c r="FH87" s="99"/>
      <c r="FI87" s="99"/>
      <c r="FJ87" s="99"/>
      <c r="FK87" s="99"/>
      <c r="FL87" s="99"/>
      <c r="FM87" s="99"/>
      <c r="FN87" s="99"/>
      <c r="FO87" s="99"/>
      <c r="FP87" s="99"/>
      <c r="FQ87" s="99"/>
      <c r="FR87" s="99"/>
      <c r="FS87" s="99"/>
      <c r="FT87" s="99"/>
      <c r="FU87" s="99"/>
      <c r="FV87" s="99"/>
      <c r="FW87" s="99"/>
      <c r="FX87" s="99"/>
      <c r="FY87" s="99"/>
      <c r="FZ87" s="99"/>
      <c r="GA87" s="99"/>
      <c r="GB87" s="99"/>
      <c r="GC87" s="99"/>
      <c r="GD87" s="99"/>
      <c r="GE87" s="99"/>
      <c r="GF87" s="99"/>
      <c r="GG87" s="99"/>
      <c r="GH87" s="99"/>
      <c r="GI87" s="99"/>
      <c r="GJ87" s="99"/>
      <c r="GK87" s="99"/>
      <c r="GL87" s="99"/>
      <c r="GM87" s="99"/>
      <c r="GN87" s="99"/>
      <c r="GO87" s="99"/>
      <c r="GP87" s="99"/>
      <c r="GQ87" s="99"/>
      <c r="GR87" s="99"/>
      <c r="GS87" s="99"/>
      <c r="GT87" s="99"/>
      <c r="GU87" s="99"/>
      <c r="GV87" s="99"/>
      <c r="GW87" s="99"/>
      <c r="GX87" s="99"/>
      <c r="GY87" s="99"/>
      <c r="GZ87" s="99"/>
      <c r="HA87" s="99"/>
      <c r="HB87" s="99"/>
      <c r="HC87" s="99"/>
      <c r="HD87" s="99"/>
      <c r="HE87" s="99"/>
      <c r="HF87" s="99"/>
      <c r="HG87" s="99"/>
      <c r="HH87" s="99"/>
      <c r="HI87" s="99"/>
      <c r="HJ87" s="99"/>
      <c r="HK87" s="99"/>
      <c r="HL87" s="99"/>
      <c r="HM87" s="99"/>
      <c r="HN87" s="99"/>
      <c r="HO87" s="99"/>
      <c r="HP87" s="99"/>
      <c r="HQ87" s="99"/>
      <c r="HR87" s="99"/>
      <c r="HS87" s="99"/>
      <c r="HT87" s="99"/>
      <c r="HU87" s="99"/>
      <c r="HV87" s="99"/>
      <c r="HW87" s="99"/>
      <c r="HX87" s="99"/>
      <c r="HY87" s="99"/>
      <c r="HZ87" s="99"/>
      <c r="IA87" s="99"/>
      <c r="IB87" s="99"/>
      <c r="IC87" s="99"/>
      <c r="ID87" s="99"/>
      <c r="IE87" s="99"/>
      <c r="IF87" s="99"/>
      <c r="IG87" s="99"/>
      <c r="IH87" s="99"/>
      <c r="II87" s="99"/>
      <c r="IJ87" s="99"/>
      <c r="IK87" s="99"/>
      <c r="IL87" s="99"/>
      <c r="IM87" s="99"/>
      <c r="IN87" s="99"/>
      <c r="IO87" s="99"/>
      <c r="IP87" s="99"/>
      <c r="IQ87" s="99"/>
      <c r="IR87" s="99"/>
      <c r="IS87" s="99"/>
      <c r="IT87" s="99"/>
      <c r="IU87" s="99"/>
      <c r="IV87" s="99"/>
    </row>
    <row r="88" spans="1:256" x14ac:dyDescent="0.25">
      <c r="A88" s="184">
        <v>86</v>
      </c>
      <c r="B88" s="106" t="s">
        <v>459</v>
      </c>
      <c r="C88" s="92"/>
      <c r="D88" s="92">
        <f>2021-C88</f>
        <v>2021</v>
      </c>
      <c r="E88" s="88" t="s">
        <v>315</v>
      </c>
      <c r="F88" s="88"/>
      <c r="G88" s="181" t="s">
        <v>18</v>
      </c>
      <c r="H88" s="180">
        <v>45198</v>
      </c>
      <c r="I88" s="182" t="s">
        <v>520</v>
      </c>
      <c r="J88" s="181" t="s">
        <v>18</v>
      </c>
      <c r="K88" s="180">
        <v>45198</v>
      </c>
      <c r="L88" s="182" t="s">
        <v>520</v>
      </c>
      <c r="M88" s="186">
        <v>45928</v>
      </c>
      <c r="N88" s="157"/>
      <c r="O88" s="93"/>
      <c r="P88" s="93"/>
      <c r="Q88" s="100"/>
      <c r="R88" s="100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  <c r="AQ88" s="93"/>
      <c r="AR88" s="93"/>
      <c r="AS88" s="93"/>
      <c r="AT88" s="93"/>
      <c r="AU88" s="93"/>
      <c r="AV88" s="93"/>
      <c r="AW88" s="93"/>
      <c r="AX88" s="93"/>
      <c r="AY88" s="93"/>
      <c r="AZ88" s="93"/>
      <c r="BA88" s="93"/>
      <c r="BB88" s="93"/>
      <c r="BC88" s="93"/>
      <c r="BD88" s="93"/>
      <c r="BE88" s="93"/>
      <c r="BF88" s="93"/>
      <c r="BG88" s="93"/>
      <c r="BH88" s="93"/>
      <c r="BI88" s="93"/>
      <c r="BJ88" s="93"/>
      <c r="BK88" s="93"/>
      <c r="BL88" s="93"/>
      <c r="BM88" s="93"/>
      <c r="BN88" s="93"/>
      <c r="BO88" s="93"/>
      <c r="BP88" s="93"/>
      <c r="BQ88" s="93"/>
      <c r="BR88" s="93"/>
      <c r="BS88" s="93"/>
      <c r="BT88" s="93"/>
      <c r="BU88" s="93"/>
      <c r="BV88" s="93"/>
      <c r="BW88" s="93"/>
      <c r="BX88" s="93"/>
      <c r="BY88" s="93"/>
      <c r="BZ88" s="93"/>
      <c r="CA88" s="93"/>
      <c r="CB88" s="93"/>
      <c r="CC88" s="93"/>
      <c r="CD88" s="93"/>
      <c r="CE88" s="93"/>
      <c r="CF88" s="93"/>
      <c r="CG88" s="93"/>
      <c r="CH88" s="93"/>
      <c r="CI88" s="93"/>
      <c r="CJ88" s="93"/>
      <c r="CK88" s="93"/>
      <c r="CL88" s="93"/>
      <c r="CM88" s="93"/>
      <c r="CN88" s="93"/>
      <c r="CO88" s="93"/>
      <c r="CP88" s="93"/>
      <c r="CQ88" s="93"/>
      <c r="CR88" s="93"/>
      <c r="CS88" s="93"/>
      <c r="CT88" s="93"/>
      <c r="CU88" s="93"/>
      <c r="CV88" s="93"/>
      <c r="CW88" s="93"/>
      <c r="CX88" s="93"/>
      <c r="CY88" s="93"/>
      <c r="CZ88" s="93"/>
      <c r="DA88" s="93"/>
      <c r="DB88" s="93"/>
      <c r="DC88" s="93"/>
      <c r="DD88" s="93"/>
      <c r="DE88" s="93"/>
      <c r="DF88" s="93"/>
      <c r="DG88" s="93"/>
      <c r="DH88" s="93"/>
      <c r="DI88" s="93"/>
      <c r="DJ88" s="93"/>
      <c r="DK88" s="93"/>
      <c r="DL88" s="93"/>
      <c r="DM88" s="93"/>
      <c r="DN88" s="93"/>
      <c r="DO88" s="93"/>
      <c r="DP88" s="93"/>
      <c r="DQ88" s="93"/>
      <c r="DR88" s="93"/>
      <c r="DS88" s="93"/>
      <c r="DT88" s="93"/>
      <c r="DU88" s="93"/>
      <c r="DV88" s="93"/>
      <c r="DW88" s="93"/>
      <c r="DX88" s="93"/>
      <c r="DY88" s="93"/>
      <c r="DZ88" s="93"/>
      <c r="EA88" s="93"/>
      <c r="EB88" s="93"/>
      <c r="EC88" s="93"/>
      <c r="ED88" s="93"/>
      <c r="EE88" s="93"/>
      <c r="EF88" s="93"/>
      <c r="EG88" s="93"/>
      <c r="EH88" s="93"/>
      <c r="EI88" s="93"/>
      <c r="EJ88" s="93"/>
      <c r="EK88" s="93"/>
      <c r="EL88" s="93"/>
      <c r="EM88" s="93"/>
      <c r="EN88" s="93"/>
      <c r="EO88" s="93"/>
      <c r="EP88" s="93"/>
      <c r="EQ88" s="93"/>
      <c r="ER88" s="93"/>
      <c r="ES88" s="93"/>
      <c r="ET88" s="93"/>
      <c r="EU88" s="93"/>
      <c r="EV88" s="93"/>
      <c r="EW88" s="93"/>
      <c r="EX88" s="93"/>
      <c r="EY88" s="93"/>
      <c r="EZ88" s="93"/>
      <c r="FA88" s="93"/>
      <c r="FB88" s="93"/>
      <c r="FC88" s="93"/>
      <c r="FD88" s="93"/>
      <c r="FE88" s="93"/>
      <c r="FF88" s="93"/>
      <c r="FG88" s="93"/>
      <c r="FH88" s="93"/>
      <c r="FI88" s="93"/>
      <c r="FJ88" s="93"/>
      <c r="FK88" s="93"/>
      <c r="FL88" s="93"/>
      <c r="FM88" s="93"/>
      <c r="FN88" s="93"/>
      <c r="FO88" s="93"/>
      <c r="FP88" s="93"/>
      <c r="FQ88" s="93"/>
      <c r="FR88" s="93"/>
      <c r="FS88" s="93"/>
      <c r="FT88" s="93"/>
      <c r="FU88" s="93"/>
      <c r="FV88" s="93"/>
      <c r="FW88" s="93"/>
      <c r="FX88" s="93"/>
      <c r="FY88" s="93"/>
      <c r="FZ88" s="93"/>
      <c r="GA88" s="93"/>
      <c r="GB88" s="93"/>
      <c r="GC88" s="93"/>
      <c r="GD88" s="93"/>
      <c r="GE88" s="93"/>
      <c r="GF88" s="93"/>
      <c r="GG88" s="93"/>
      <c r="GH88" s="93"/>
      <c r="GI88" s="93"/>
      <c r="GJ88" s="93"/>
      <c r="GK88" s="93"/>
      <c r="GL88" s="93"/>
      <c r="GM88" s="93"/>
      <c r="GN88" s="93"/>
      <c r="GO88" s="93"/>
      <c r="GP88" s="93"/>
      <c r="GQ88" s="93"/>
      <c r="GR88" s="93"/>
      <c r="GS88" s="93"/>
      <c r="GT88" s="93"/>
      <c r="GU88" s="93"/>
      <c r="GV88" s="93"/>
      <c r="GW88" s="93"/>
      <c r="GX88" s="93"/>
      <c r="GY88" s="93"/>
      <c r="GZ88" s="93"/>
      <c r="HA88" s="93"/>
      <c r="HB88" s="93"/>
      <c r="HC88" s="93"/>
      <c r="HD88" s="93"/>
      <c r="HE88" s="93"/>
      <c r="HF88" s="93"/>
      <c r="HG88" s="93"/>
      <c r="HH88" s="93"/>
      <c r="HI88" s="93"/>
      <c r="HJ88" s="93"/>
      <c r="HK88" s="93"/>
      <c r="HL88" s="93"/>
      <c r="HM88" s="93"/>
      <c r="HN88" s="93"/>
      <c r="HO88" s="93"/>
      <c r="HP88" s="93"/>
      <c r="HQ88" s="93"/>
      <c r="HR88" s="93"/>
      <c r="HS88" s="93"/>
      <c r="HT88" s="93"/>
      <c r="HU88" s="93"/>
      <c r="HV88" s="93"/>
      <c r="HW88" s="93"/>
      <c r="HX88" s="93"/>
      <c r="HY88" s="93"/>
      <c r="HZ88" s="93"/>
      <c r="IA88" s="93"/>
      <c r="IB88" s="93"/>
      <c r="IC88" s="93"/>
      <c r="ID88" s="93"/>
      <c r="IE88" s="93"/>
      <c r="IF88" s="93"/>
      <c r="IG88" s="93"/>
      <c r="IH88" s="93"/>
      <c r="II88" s="93"/>
      <c r="IJ88" s="93"/>
      <c r="IK88" s="93"/>
      <c r="IL88" s="93"/>
      <c r="IM88" s="93"/>
      <c r="IN88" s="93"/>
      <c r="IO88" s="93"/>
      <c r="IP88" s="93"/>
      <c r="IQ88" s="93"/>
      <c r="IR88" s="93"/>
      <c r="IS88" s="93"/>
      <c r="IT88" s="93"/>
      <c r="IU88" s="93"/>
      <c r="IV88" s="93"/>
    </row>
    <row r="89" spans="1:256" x14ac:dyDescent="0.25">
      <c r="A89" s="184">
        <v>87</v>
      </c>
      <c r="B89" s="91" t="s">
        <v>486</v>
      </c>
      <c r="C89" s="87"/>
      <c r="D89" s="87"/>
      <c r="E89" s="88"/>
      <c r="F89" s="88"/>
      <c r="G89" s="82" t="s">
        <v>15</v>
      </c>
      <c r="H89" s="81">
        <v>44673</v>
      </c>
      <c r="I89" s="83" t="s">
        <v>491</v>
      </c>
      <c r="J89" s="108" t="s">
        <v>15</v>
      </c>
      <c r="K89" s="80">
        <v>45036</v>
      </c>
      <c r="L89" s="103" t="s">
        <v>493</v>
      </c>
      <c r="M89" s="107">
        <v>45402</v>
      </c>
      <c r="N89" s="90"/>
      <c r="O89" s="27"/>
      <c r="P89" s="72"/>
      <c r="Q89" s="72"/>
      <c r="R89" s="72"/>
      <c r="S89" s="72"/>
      <c r="T89" s="71"/>
      <c r="U89" s="71"/>
      <c r="V89" s="71"/>
      <c r="W89" s="71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P89" s="99"/>
      <c r="AQ89" s="99"/>
      <c r="AR89" s="99"/>
      <c r="AS89" s="99"/>
      <c r="AT89" s="99"/>
      <c r="AU89" s="99"/>
      <c r="AV89" s="99"/>
      <c r="AW89" s="99"/>
      <c r="AX89" s="99"/>
      <c r="AY89" s="99"/>
      <c r="AZ89" s="99"/>
      <c r="BA89" s="99"/>
      <c r="BB89" s="99"/>
      <c r="BC89" s="99"/>
      <c r="BD89" s="99"/>
      <c r="BE89" s="99"/>
      <c r="BF89" s="99"/>
      <c r="BG89" s="99"/>
      <c r="BH89" s="99"/>
      <c r="BI89" s="99"/>
      <c r="BJ89" s="99"/>
      <c r="BK89" s="99"/>
      <c r="BL89" s="99"/>
      <c r="BM89" s="99"/>
      <c r="BN89" s="99"/>
      <c r="BO89" s="99"/>
      <c r="BP89" s="99"/>
      <c r="BQ89" s="99"/>
      <c r="BR89" s="99"/>
      <c r="BS89" s="99"/>
      <c r="BT89" s="99"/>
      <c r="BU89" s="99"/>
      <c r="BV89" s="99"/>
      <c r="BW89" s="99"/>
      <c r="BX89" s="99"/>
      <c r="BY89" s="99"/>
      <c r="BZ89" s="99"/>
      <c r="CA89" s="99"/>
      <c r="CB89" s="99"/>
      <c r="CC89" s="99"/>
      <c r="CD89" s="99"/>
      <c r="CE89" s="99"/>
      <c r="CF89" s="99"/>
      <c r="CG89" s="99"/>
      <c r="CH89" s="99"/>
      <c r="CI89" s="99"/>
      <c r="CJ89" s="99"/>
      <c r="CK89" s="99"/>
      <c r="CL89" s="99"/>
      <c r="CM89" s="99"/>
      <c r="CN89" s="99"/>
      <c r="CO89" s="99"/>
      <c r="CP89" s="99"/>
      <c r="CQ89" s="99"/>
      <c r="CR89" s="99"/>
      <c r="CS89" s="99"/>
      <c r="CT89" s="99"/>
      <c r="CU89" s="99"/>
      <c r="CV89" s="99"/>
      <c r="CW89" s="99"/>
      <c r="CX89" s="99"/>
      <c r="CY89" s="99"/>
      <c r="CZ89" s="99"/>
      <c r="DA89" s="99"/>
      <c r="DB89" s="99"/>
      <c r="DC89" s="99"/>
      <c r="DD89" s="99"/>
      <c r="DE89" s="99"/>
      <c r="DF89" s="99"/>
      <c r="DG89" s="99"/>
      <c r="DH89" s="99"/>
      <c r="DI89" s="99"/>
      <c r="DJ89" s="99"/>
      <c r="DK89" s="99"/>
      <c r="DL89" s="99"/>
      <c r="DM89" s="99"/>
      <c r="DN89" s="99"/>
      <c r="DO89" s="99"/>
      <c r="DP89" s="99"/>
      <c r="DQ89" s="99"/>
      <c r="DR89" s="99"/>
      <c r="DS89" s="99"/>
      <c r="DT89" s="99"/>
      <c r="DU89" s="99"/>
      <c r="DV89" s="99"/>
      <c r="DW89" s="99"/>
      <c r="DX89" s="99"/>
      <c r="DY89" s="99"/>
      <c r="DZ89" s="99"/>
      <c r="EA89" s="99"/>
      <c r="EB89" s="99"/>
      <c r="EC89" s="99"/>
      <c r="ED89" s="99"/>
      <c r="EE89" s="99"/>
      <c r="EF89" s="99"/>
      <c r="EG89" s="99"/>
      <c r="EH89" s="99"/>
      <c r="EI89" s="99"/>
      <c r="EJ89" s="99"/>
      <c r="EK89" s="99"/>
      <c r="EL89" s="99"/>
      <c r="EM89" s="99"/>
      <c r="EN89" s="99"/>
      <c r="EO89" s="99"/>
      <c r="EP89" s="99"/>
      <c r="EQ89" s="99"/>
      <c r="ER89" s="99"/>
      <c r="ES89" s="99"/>
      <c r="ET89" s="99"/>
      <c r="EU89" s="99"/>
      <c r="EV89" s="99"/>
      <c r="EW89" s="99"/>
      <c r="EX89" s="99"/>
      <c r="EY89" s="99"/>
      <c r="EZ89" s="99"/>
      <c r="FA89" s="99"/>
      <c r="FB89" s="99"/>
      <c r="FC89" s="99"/>
      <c r="FD89" s="99"/>
      <c r="FE89" s="99"/>
      <c r="FF89" s="99"/>
      <c r="FG89" s="99"/>
      <c r="FH89" s="99"/>
      <c r="FI89" s="99"/>
      <c r="FJ89" s="99"/>
      <c r="FK89" s="99"/>
      <c r="FL89" s="99"/>
      <c r="FM89" s="99"/>
      <c r="FN89" s="99"/>
      <c r="FO89" s="99"/>
      <c r="FP89" s="99"/>
      <c r="FQ89" s="99"/>
      <c r="FR89" s="99"/>
      <c r="FS89" s="99"/>
      <c r="FT89" s="99"/>
      <c r="FU89" s="99"/>
      <c r="FV89" s="99"/>
      <c r="FW89" s="99"/>
      <c r="FX89" s="99"/>
      <c r="FY89" s="99"/>
      <c r="FZ89" s="99"/>
      <c r="GA89" s="99"/>
      <c r="GB89" s="99"/>
      <c r="GC89" s="99"/>
      <c r="GD89" s="99"/>
      <c r="GE89" s="99"/>
      <c r="GF89" s="99"/>
      <c r="GG89" s="99"/>
      <c r="GH89" s="99"/>
      <c r="GI89" s="99"/>
      <c r="GJ89" s="99"/>
      <c r="GK89" s="99"/>
      <c r="GL89" s="99"/>
      <c r="GM89" s="99"/>
      <c r="GN89" s="99"/>
      <c r="GO89" s="99"/>
      <c r="GP89" s="99"/>
      <c r="GQ89" s="99"/>
      <c r="GR89" s="99"/>
      <c r="GS89" s="99"/>
      <c r="GT89" s="99"/>
      <c r="GU89" s="99"/>
      <c r="GV89" s="99"/>
      <c r="GW89" s="99"/>
      <c r="GX89" s="99"/>
      <c r="GY89" s="99"/>
      <c r="GZ89" s="99"/>
      <c r="HA89" s="99"/>
      <c r="HB89" s="99"/>
      <c r="HC89" s="99"/>
      <c r="HD89" s="99"/>
      <c r="HE89" s="99"/>
      <c r="HF89" s="99"/>
      <c r="HG89" s="99"/>
      <c r="HH89" s="99"/>
      <c r="HI89" s="99"/>
      <c r="HJ89" s="99"/>
      <c r="HK89" s="99"/>
      <c r="HL89" s="99"/>
      <c r="HM89" s="99"/>
      <c r="HN89" s="99"/>
      <c r="HO89" s="99"/>
      <c r="HP89" s="99"/>
      <c r="HQ89" s="99"/>
      <c r="HR89" s="99"/>
      <c r="HS89" s="99"/>
      <c r="HT89" s="99"/>
      <c r="HU89" s="99"/>
      <c r="HV89" s="99"/>
      <c r="HW89" s="99"/>
      <c r="HX89" s="99"/>
      <c r="HY89" s="99"/>
      <c r="HZ89" s="99"/>
      <c r="IA89" s="99"/>
      <c r="IB89" s="99"/>
      <c r="IC89" s="99"/>
      <c r="ID89" s="99"/>
      <c r="IE89" s="99"/>
      <c r="IF89" s="99"/>
      <c r="IG89" s="99"/>
      <c r="IH89" s="99"/>
      <c r="II89" s="99"/>
      <c r="IJ89" s="99"/>
      <c r="IK89" s="99"/>
      <c r="IL89" s="99"/>
      <c r="IM89" s="99"/>
      <c r="IN89" s="99"/>
      <c r="IO89" s="99"/>
      <c r="IP89" s="99"/>
      <c r="IQ89" s="99"/>
      <c r="IR89" s="99"/>
      <c r="IS89" s="99"/>
      <c r="IT89" s="99"/>
      <c r="IU89" s="99"/>
      <c r="IV89" s="99"/>
    </row>
    <row r="90" spans="1:256" s="166" customFormat="1" x14ac:dyDescent="0.25">
      <c r="A90" s="184">
        <v>88</v>
      </c>
      <c r="B90" s="172" t="s">
        <v>197</v>
      </c>
      <c r="C90" s="176">
        <v>1963</v>
      </c>
      <c r="D90" s="179">
        <v>60</v>
      </c>
      <c r="E90" s="173" t="s">
        <v>10</v>
      </c>
      <c r="F90" s="173"/>
      <c r="G90" s="175" t="s">
        <v>275</v>
      </c>
      <c r="H90" s="174">
        <v>33414</v>
      </c>
      <c r="I90" s="178" t="s">
        <v>274</v>
      </c>
      <c r="J90" s="175" t="s">
        <v>8</v>
      </c>
      <c r="K90" s="174">
        <v>44972</v>
      </c>
      <c r="L90" s="177" t="s">
        <v>497</v>
      </c>
      <c r="M90" s="174">
        <v>45702</v>
      </c>
      <c r="N90" s="171"/>
      <c r="O90" s="167"/>
      <c r="P90" s="72"/>
      <c r="Q90" s="72"/>
      <c r="R90" s="72"/>
      <c r="S90" s="72"/>
      <c r="T90" s="71"/>
      <c r="U90" s="71"/>
      <c r="V90" s="71"/>
      <c r="W90" s="71"/>
    </row>
    <row r="91" spans="1:256" x14ac:dyDescent="0.25">
      <c r="A91" s="184">
        <v>89</v>
      </c>
      <c r="B91" s="106" t="s">
        <v>398</v>
      </c>
      <c r="C91" s="92"/>
      <c r="D91" s="92">
        <f>2021-C91</f>
        <v>2021</v>
      </c>
      <c r="E91" s="88" t="s">
        <v>315</v>
      </c>
      <c r="F91" s="88"/>
      <c r="G91" s="181" t="s">
        <v>18</v>
      </c>
      <c r="H91" s="135">
        <v>44448</v>
      </c>
      <c r="I91" s="182" t="s">
        <v>479</v>
      </c>
      <c r="J91" s="82" t="s">
        <v>18</v>
      </c>
      <c r="K91" s="80">
        <v>44448</v>
      </c>
      <c r="L91" s="83" t="s">
        <v>479</v>
      </c>
      <c r="M91" s="107">
        <f>K91+365*2-1</f>
        <v>45177</v>
      </c>
      <c r="N91" s="104"/>
      <c r="O91" s="93"/>
      <c r="P91" s="93"/>
      <c r="Q91" s="100" t="e">
        <f>VLOOKUP($B91,[1]Лист1!$B$5:$G$100,5,0)</f>
        <v>#N/A</v>
      </c>
      <c r="R91" s="100" t="e">
        <f>VLOOKUP($B91,[1]Лист1!$B$5:$G$100,5,0)</f>
        <v>#N/A</v>
      </c>
      <c r="S91" s="93"/>
      <c r="T91" s="93"/>
      <c r="U91" s="64" t="s">
        <v>438</v>
      </c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93"/>
      <c r="AO91" s="93"/>
      <c r="AP91" s="93"/>
      <c r="AQ91" s="93"/>
      <c r="AR91" s="93"/>
      <c r="AS91" s="93"/>
      <c r="AT91" s="93"/>
      <c r="AU91" s="93"/>
      <c r="AV91" s="93"/>
      <c r="AW91" s="93"/>
      <c r="AX91" s="93"/>
      <c r="AY91" s="93"/>
      <c r="AZ91" s="93"/>
      <c r="BA91" s="93"/>
      <c r="BB91" s="93"/>
      <c r="BC91" s="93"/>
      <c r="BD91" s="93"/>
      <c r="BE91" s="93"/>
      <c r="BF91" s="93"/>
      <c r="BG91" s="93"/>
      <c r="BH91" s="93"/>
      <c r="BI91" s="93"/>
      <c r="BJ91" s="93"/>
      <c r="BK91" s="93"/>
      <c r="BL91" s="93"/>
      <c r="BM91" s="93"/>
      <c r="BN91" s="93"/>
      <c r="BO91" s="93"/>
      <c r="BP91" s="93"/>
      <c r="BQ91" s="93"/>
      <c r="BR91" s="93"/>
      <c r="BS91" s="93"/>
      <c r="BT91" s="93"/>
      <c r="BU91" s="93"/>
      <c r="BV91" s="93"/>
      <c r="BW91" s="93"/>
      <c r="BX91" s="93"/>
      <c r="BY91" s="93"/>
      <c r="BZ91" s="93"/>
      <c r="CA91" s="93"/>
      <c r="CB91" s="93"/>
      <c r="CC91" s="93"/>
      <c r="CD91" s="93"/>
      <c r="CE91" s="93"/>
      <c r="CF91" s="93"/>
      <c r="CG91" s="93"/>
      <c r="CH91" s="93"/>
      <c r="CI91" s="93"/>
      <c r="CJ91" s="93"/>
      <c r="CK91" s="93"/>
      <c r="CL91" s="93"/>
      <c r="CM91" s="93"/>
      <c r="CN91" s="93"/>
      <c r="CO91" s="93"/>
      <c r="CP91" s="93"/>
      <c r="CQ91" s="93"/>
      <c r="CR91" s="93"/>
      <c r="CS91" s="93"/>
      <c r="CT91" s="93"/>
      <c r="CU91" s="93"/>
      <c r="CV91" s="93"/>
      <c r="CW91" s="93"/>
      <c r="CX91" s="93"/>
      <c r="CY91" s="93"/>
      <c r="CZ91" s="93"/>
      <c r="DA91" s="93"/>
      <c r="DB91" s="93"/>
      <c r="DC91" s="93"/>
      <c r="DD91" s="93"/>
      <c r="DE91" s="93"/>
      <c r="DF91" s="93"/>
      <c r="DG91" s="93"/>
      <c r="DH91" s="93"/>
      <c r="DI91" s="93"/>
      <c r="DJ91" s="93"/>
      <c r="DK91" s="93"/>
      <c r="DL91" s="93"/>
      <c r="DM91" s="93"/>
      <c r="DN91" s="93"/>
      <c r="DO91" s="93"/>
      <c r="DP91" s="93"/>
      <c r="DQ91" s="93"/>
      <c r="DR91" s="93"/>
      <c r="DS91" s="93"/>
      <c r="DT91" s="93"/>
      <c r="DU91" s="93"/>
      <c r="DV91" s="93"/>
      <c r="DW91" s="93"/>
      <c r="DX91" s="93"/>
      <c r="DY91" s="93"/>
      <c r="DZ91" s="93"/>
      <c r="EA91" s="93"/>
      <c r="EB91" s="93"/>
      <c r="EC91" s="93"/>
      <c r="ED91" s="93"/>
      <c r="EE91" s="93"/>
      <c r="EF91" s="93"/>
      <c r="EG91" s="93"/>
      <c r="EH91" s="93"/>
      <c r="EI91" s="93"/>
      <c r="EJ91" s="93"/>
      <c r="EK91" s="93"/>
      <c r="EL91" s="93"/>
      <c r="EM91" s="93"/>
      <c r="EN91" s="93"/>
      <c r="EO91" s="93"/>
      <c r="EP91" s="93"/>
      <c r="EQ91" s="93"/>
      <c r="ER91" s="93"/>
      <c r="ES91" s="93"/>
      <c r="ET91" s="93"/>
      <c r="EU91" s="93"/>
      <c r="EV91" s="93"/>
      <c r="EW91" s="93"/>
      <c r="EX91" s="93"/>
      <c r="EY91" s="93"/>
      <c r="EZ91" s="93"/>
      <c r="FA91" s="93"/>
      <c r="FB91" s="93"/>
      <c r="FC91" s="93"/>
      <c r="FD91" s="93"/>
      <c r="FE91" s="93"/>
      <c r="FF91" s="93"/>
      <c r="FG91" s="93"/>
      <c r="FH91" s="93"/>
      <c r="FI91" s="93"/>
      <c r="FJ91" s="93"/>
      <c r="FK91" s="93"/>
      <c r="FL91" s="93"/>
      <c r="FM91" s="93"/>
      <c r="FN91" s="93"/>
      <c r="FO91" s="93"/>
      <c r="FP91" s="93"/>
      <c r="FQ91" s="93"/>
      <c r="FR91" s="93"/>
      <c r="FS91" s="93"/>
      <c r="FT91" s="93"/>
      <c r="FU91" s="93"/>
      <c r="FV91" s="93"/>
      <c r="FW91" s="93"/>
      <c r="FX91" s="93"/>
      <c r="FY91" s="93"/>
      <c r="FZ91" s="93"/>
      <c r="GA91" s="93"/>
      <c r="GB91" s="93"/>
      <c r="GC91" s="93"/>
      <c r="GD91" s="93"/>
      <c r="GE91" s="93"/>
      <c r="GF91" s="93"/>
      <c r="GG91" s="93"/>
      <c r="GH91" s="93"/>
      <c r="GI91" s="93"/>
      <c r="GJ91" s="93"/>
      <c r="GK91" s="93"/>
      <c r="GL91" s="93"/>
      <c r="GM91" s="93"/>
      <c r="GN91" s="93"/>
      <c r="GO91" s="93"/>
      <c r="GP91" s="93"/>
      <c r="GQ91" s="93"/>
      <c r="GR91" s="93"/>
      <c r="GS91" s="93"/>
      <c r="GT91" s="93"/>
      <c r="GU91" s="93"/>
      <c r="GV91" s="93"/>
      <c r="GW91" s="93"/>
      <c r="GX91" s="93"/>
      <c r="GY91" s="93"/>
      <c r="GZ91" s="93"/>
      <c r="HA91" s="93"/>
      <c r="HB91" s="93"/>
      <c r="HC91" s="93"/>
      <c r="HD91" s="93"/>
      <c r="HE91" s="93"/>
      <c r="HF91" s="93"/>
      <c r="HG91" s="93"/>
      <c r="HH91" s="93"/>
      <c r="HI91" s="93"/>
      <c r="HJ91" s="93"/>
      <c r="HK91" s="93"/>
      <c r="HL91" s="93"/>
      <c r="HM91" s="93"/>
      <c r="HN91" s="93"/>
      <c r="HO91" s="93"/>
      <c r="HP91" s="93"/>
      <c r="HQ91" s="93"/>
      <c r="HR91" s="93"/>
      <c r="HS91" s="93"/>
      <c r="HT91" s="93"/>
      <c r="HU91" s="93"/>
      <c r="HV91" s="93"/>
      <c r="HW91" s="93"/>
      <c r="HX91" s="93"/>
      <c r="HY91" s="93"/>
      <c r="HZ91" s="93"/>
      <c r="IA91" s="93"/>
      <c r="IB91" s="93"/>
      <c r="IC91" s="93"/>
      <c r="ID91" s="93"/>
      <c r="IE91" s="93"/>
      <c r="IF91" s="93"/>
      <c r="IG91" s="93"/>
      <c r="IH91" s="93"/>
      <c r="II91" s="93"/>
      <c r="IJ91" s="93"/>
      <c r="IK91" s="93"/>
      <c r="IL91" s="93"/>
      <c r="IM91" s="93"/>
      <c r="IN91" s="93"/>
      <c r="IO91" s="93"/>
      <c r="IP91" s="93"/>
      <c r="IQ91" s="93"/>
      <c r="IR91" s="93"/>
      <c r="IS91" s="93"/>
      <c r="IT91" s="93"/>
      <c r="IU91" s="93"/>
      <c r="IV91" s="93"/>
    </row>
    <row r="92" spans="1:256" x14ac:dyDescent="0.25">
      <c r="A92" s="184">
        <v>90</v>
      </c>
      <c r="B92" s="91" t="s">
        <v>488</v>
      </c>
      <c r="C92" s="87"/>
      <c r="D92" s="87"/>
      <c r="E92" s="88"/>
      <c r="F92" s="88"/>
      <c r="G92" s="181" t="s">
        <v>15</v>
      </c>
      <c r="H92" s="180">
        <v>44673</v>
      </c>
      <c r="I92" s="182" t="s">
        <v>491</v>
      </c>
      <c r="J92" s="181" t="s">
        <v>15</v>
      </c>
      <c r="K92" s="180">
        <v>45038</v>
      </c>
      <c r="L92" s="182" t="s">
        <v>495</v>
      </c>
      <c r="M92" s="180">
        <v>45404</v>
      </c>
      <c r="N92" s="171"/>
      <c r="O92" s="27"/>
      <c r="P92" s="72"/>
      <c r="Q92" s="72"/>
      <c r="R92" s="72"/>
      <c r="S92" s="72"/>
      <c r="T92" s="71"/>
      <c r="U92" s="71"/>
      <c r="V92" s="71"/>
      <c r="W92" s="71"/>
    </row>
    <row r="93" spans="1:256" x14ac:dyDescent="0.25">
      <c r="A93" s="184">
        <v>91</v>
      </c>
      <c r="B93" s="105" t="s">
        <v>400</v>
      </c>
      <c r="C93" s="92"/>
      <c r="D93" s="92">
        <f>2021-C93</f>
        <v>2021</v>
      </c>
      <c r="E93" s="88" t="s">
        <v>315</v>
      </c>
      <c r="F93" s="88"/>
      <c r="G93" s="181" t="s">
        <v>15</v>
      </c>
      <c r="H93" s="180">
        <v>43892</v>
      </c>
      <c r="I93" s="182" t="s">
        <v>381</v>
      </c>
      <c r="J93" s="181" t="s">
        <v>15</v>
      </c>
      <c r="K93" s="180">
        <v>45015</v>
      </c>
      <c r="L93" s="182" t="s">
        <v>517</v>
      </c>
      <c r="M93" s="180">
        <v>45381</v>
      </c>
      <c r="N93" s="157"/>
      <c r="O93" s="93"/>
      <c r="P93" s="93"/>
      <c r="Q93" s="100" t="e">
        <f>VLOOKUP($B93,[1]Лист1!$B$5:$G$100,5,0)</f>
        <v>#N/A</v>
      </c>
      <c r="R93" s="100" t="e">
        <f>VLOOKUP($B93,[1]Лист1!$B$5:$G$100,5,0)</f>
        <v>#N/A</v>
      </c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3"/>
      <c r="AS93" s="93"/>
      <c r="AT93" s="93"/>
      <c r="AU93" s="93"/>
      <c r="AV93" s="93"/>
      <c r="AW93" s="93"/>
      <c r="AX93" s="93"/>
      <c r="AY93" s="93"/>
      <c r="AZ93" s="93"/>
      <c r="BA93" s="93"/>
      <c r="BB93" s="93"/>
      <c r="BC93" s="93"/>
      <c r="BD93" s="93"/>
      <c r="BE93" s="93"/>
      <c r="BF93" s="93"/>
      <c r="BG93" s="93"/>
      <c r="BH93" s="93"/>
      <c r="BI93" s="93"/>
      <c r="BJ93" s="93"/>
      <c r="BK93" s="93"/>
      <c r="BL93" s="93"/>
      <c r="BM93" s="93"/>
      <c r="BN93" s="93"/>
      <c r="BO93" s="93"/>
      <c r="BP93" s="93"/>
      <c r="BQ93" s="93"/>
      <c r="BR93" s="93"/>
      <c r="BS93" s="93"/>
      <c r="BT93" s="93"/>
      <c r="BU93" s="93"/>
      <c r="BV93" s="93"/>
      <c r="BW93" s="93"/>
      <c r="BX93" s="93"/>
      <c r="BY93" s="93"/>
      <c r="BZ93" s="93"/>
      <c r="CA93" s="93"/>
      <c r="CB93" s="93"/>
      <c r="CC93" s="93"/>
      <c r="CD93" s="93"/>
      <c r="CE93" s="93"/>
      <c r="CF93" s="93"/>
      <c r="CG93" s="93"/>
      <c r="CH93" s="93"/>
      <c r="CI93" s="93"/>
      <c r="CJ93" s="93"/>
      <c r="CK93" s="93"/>
      <c r="CL93" s="93"/>
      <c r="CM93" s="93"/>
      <c r="CN93" s="93"/>
      <c r="CO93" s="93"/>
      <c r="CP93" s="93"/>
      <c r="CQ93" s="93"/>
      <c r="CR93" s="93"/>
      <c r="CS93" s="93"/>
      <c r="CT93" s="93"/>
      <c r="CU93" s="93"/>
      <c r="CV93" s="93"/>
      <c r="CW93" s="93"/>
      <c r="CX93" s="93"/>
      <c r="CY93" s="93"/>
      <c r="CZ93" s="93"/>
      <c r="DA93" s="93"/>
      <c r="DB93" s="93"/>
      <c r="DC93" s="93"/>
      <c r="DD93" s="93"/>
      <c r="DE93" s="93"/>
      <c r="DF93" s="93"/>
      <c r="DG93" s="93"/>
      <c r="DH93" s="93"/>
      <c r="DI93" s="93"/>
      <c r="DJ93" s="93"/>
      <c r="DK93" s="93"/>
      <c r="DL93" s="93"/>
      <c r="DM93" s="93"/>
      <c r="DN93" s="93"/>
      <c r="DO93" s="93"/>
      <c r="DP93" s="93"/>
      <c r="DQ93" s="93"/>
      <c r="DR93" s="93"/>
      <c r="DS93" s="93"/>
      <c r="DT93" s="93"/>
      <c r="DU93" s="93"/>
      <c r="DV93" s="93"/>
      <c r="DW93" s="93"/>
      <c r="DX93" s="93"/>
      <c r="DY93" s="93"/>
      <c r="DZ93" s="93"/>
      <c r="EA93" s="93"/>
      <c r="EB93" s="93"/>
      <c r="EC93" s="93"/>
      <c r="ED93" s="93"/>
      <c r="EE93" s="93"/>
      <c r="EF93" s="93"/>
      <c r="EG93" s="93"/>
      <c r="EH93" s="93"/>
      <c r="EI93" s="93"/>
      <c r="EJ93" s="93"/>
      <c r="EK93" s="93"/>
      <c r="EL93" s="93"/>
      <c r="EM93" s="93"/>
      <c r="EN93" s="93"/>
      <c r="EO93" s="93"/>
      <c r="EP93" s="93"/>
      <c r="EQ93" s="93"/>
      <c r="ER93" s="93"/>
      <c r="ES93" s="93"/>
      <c r="ET93" s="93"/>
      <c r="EU93" s="93"/>
      <c r="EV93" s="93"/>
      <c r="EW93" s="93"/>
      <c r="EX93" s="93"/>
      <c r="EY93" s="93"/>
      <c r="EZ93" s="93"/>
      <c r="FA93" s="93"/>
      <c r="FB93" s="93"/>
      <c r="FC93" s="93"/>
      <c r="FD93" s="93"/>
      <c r="FE93" s="93"/>
      <c r="FF93" s="93"/>
      <c r="FG93" s="93"/>
      <c r="FH93" s="93"/>
      <c r="FI93" s="93"/>
      <c r="FJ93" s="93"/>
      <c r="FK93" s="93"/>
      <c r="FL93" s="93"/>
      <c r="FM93" s="93"/>
      <c r="FN93" s="93"/>
      <c r="FO93" s="93"/>
      <c r="FP93" s="93"/>
      <c r="FQ93" s="93"/>
      <c r="FR93" s="93"/>
      <c r="FS93" s="93"/>
      <c r="FT93" s="93"/>
      <c r="FU93" s="93"/>
      <c r="FV93" s="93"/>
      <c r="FW93" s="93"/>
      <c r="FX93" s="93"/>
      <c r="FY93" s="93"/>
      <c r="FZ93" s="93"/>
      <c r="GA93" s="93"/>
      <c r="GB93" s="93"/>
      <c r="GC93" s="93"/>
      <c r="GD93" s="93"/>
      <c r="GE93" s="93"/>
      <c r="GF93" s="93"/>
      <c r="GG93" s="93"/>
      <c r="GH93" s="93"/>
      <c r="GI93" s="93"/>
      <c r="GJ93" s="93"/>
      <c r="GK93" s="93"/>
      <c r="GL93" s="93"/>
      <c r="GM93" s="93"/>
      <c r="GN93" s="93"/>
      <c r="GO93" s="93"/>
      <c r="GP93" s="93"/>
      <c r="GQ93" s="93"/>
      <c r="GR93" s="93"/>
      <c r="GS93" s="93"/>
      <c r="GT93" s="93"/>
      <c r="GU93" s="93"/>
      <c r="GV93" s="93"/>
      <c r="GW93" s="93"/>
      <c r="GX93" s="93"/>
      <c r="GY93" s="93"/>
      <c r="GZ93" s="93"/>
      <c r="HA93" s="93"/>
      <c r="HB93" s="93"/>
      <c r="HC93" s="93"/>
      <c r="HD93" s="93"/>
      <c r="HE93" s="93"/>
      <c r="HF93" s="93"/>
      <c r="HG93" s="93"/>
      <c r="HH93" s="93"/>
      <c r="HI93" s="93"/>
      <c r="HJ93" s="93"/>
      <c r="HK93" s="93"/>
      <c r="HL93" s="93"/>
      <c r="HM93" s="93"/>
      <c r="HN93" s="93"/>
      <c r="HO93" s="93"/>
      <c r="HP93" s="93"/>
      <c r="HQ93" s="93"/>
      <c r="HR93" s="93"/>
      <c r="HS93" s="93"/>
      <c r="HT93" s="93"/>
      <c r="HU93" s="93"/>
      <c r="HV93" s="93"/>
      <c r="HW93" s="93"/>
      <c r="HX93" s="93"/>
      <c r="HY93" s="93"/>
      <c r="HZ93" s="93"/>
      <c r="IA93" s="93"/>
      <c r="IB93" s="93"/>
      <c r="IC93" s="93"/>
      <c r="ID93" s="93"/>
      <c r="IE93" s="93"/>
      <c r="IF93" s="93"/>
      <c r="IG93" s="93"/>
      <c r="IH93" s="93"/>
      <c r="II93" s="93"/>
      <c r="IJ93" s="93"/>
      <c r="IK93" s="93"/>
      <c r="IL93" s="93"/>
      <c r="IM93" s="93"/>
      <c r="IN93" s="93"/>
      <c r="IO93" s="93"/>
      <c r="IP93" s="93"/>
      <c r="IQ93" s="93"/>
      <c r="IR93" s="93"/>
      <c r="IS93" s="93"/>
      <c r="IT93" s="93"/>
      <c r="IU93" s="93"/>
      <c r="IV93" s="93"/>
    </row>
    <row r="94" spans="1:256" x14ac:dyDescent="0.25">
      <c r="A94" s="184">
        <v>92</v>
      </c>
      <c r="B94" s="106" t="s">
        <v>210</v>
      </c>
      <c r="C94" s="92"/>
      <c r="D94" s="92">
        <v>2022</v>
      </c>
      <c r="E94" s="88" t="s">
        <v>7</v>
      </c>
      <c r="F94" s="88" t="s">
        <v>354</v>
      </c>
      <c r="G94" s="108" t="s">
        <v>73</v>
      </c>
      <c r="H94" s="107">
        <v>43000</v>
      </c>
      <c r="I94" s="103" t="s">
        <v>359</v>
      </c>
      <c r="J94" s="108" t="s">
        <v>73</v>
      </c>
      <c r="K94" s="107">
        <v>44305</v>
      </c>
      <c r="L94" s="109" t="s">
        <v>496</v>
      </c>
      <c r="M94" s="107">
        <v>45765</v>
      </c>
      <c r="N94" s="104"/>
      <c r="O94" s="93"/>
      <c r="P94" s="93"/>
      <c r="Q94" s="100"/>
      <c r="R94" s="100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3"/>
      <c r="AW94" s="93"/>
      <c r="AX94" s="93"/>
      <c r="AY94" s="93"/>
      <c r="AZ94" s="93"/>
      <c r="BA94" s="93"/>
      <c r="BB94" s="93"/>
      <c r="BC94" s="93"/>
      <c r="BD94" s="93"/>
      <c r="BE94" s="93"/>
      <c r="BF94" s="93"/>
      <c r="BG94" s="93"/>
      <c r="BH94" s="93"/>
      <c r="BI94" s="93"/>
      <c r="BJ94" s="93"/>
      <c r="BK94" s="93"/>
      <c r="BL94" s="93"/>
      <c r="BM94" s="93"/>
      <c r="BN94" s="93"/>
      <c r="BO94" s="93"/>
      <c r="BP94" s="93"/>
      <c r="BQ94" s="93"/>
      <c r="BR94" s="93"/>
      <c r="BS94" s="93"/>
      <c r="BT94" s="93"/>
      <c r="BU94" s="93"/>
      <c r="BV94" s="93"/>
      <c r="BW94" s="93"/>
      <c r="BX94" s="93"/>
      <c r="BY94" s="93"/>
      <c r="BZ94" s="93"/>
      <c r="CA94" s="93"/>
      <c r="CB94" s="93"/>
      <c r="CC94" s="93"/>
      <c r="CD94" s="93"/>
      <c r="CE94" s="93"/>
      <c r="CF94" s="93"/>
      <c r="CG94" s="93"/>
      <c r="CH94" s="93"/>
      <c r="CI94" s="93"/>
      <c r="CJ94" s="93"/>
      <c r="CK94" s="93"/>
      <c r="CL94" s="93"/>
      <c r="CM94" s="93"/>
      <c r="CN94" s="93"/>
      <c r="CO94" s="93"/>
      <c r="CP94" s="93"/>
      <c r="CQ94" s="93"/>
      <c r="CR94" s="93"/>
      <c r="CS94" s="93"/>
      <c r="CT94" s="93"/>
      <c r="CU94" s="93"/>
      <c r="CV94" s="93"/>
      <c r="CW94" s="93"/>
      <c r="CX94" s="93"/>
      <c r="CY94" s="93"/>
      <c r="CZ94" s="93"/>
      <c r="DA94" s="93"/>
      <c r="DB94" s="93"/>
      <c r="DC94" s="93"/>
      <c r="DD94" s="93"/>
      <c r="DE94" s="93"/>
      <c r="DF94" s="93"/>
      <c r="DG94" s="93"/>
      <c r="DH94" s="93"/>
      <c r="DI94" s="93"/>
      <c r="DJ94" s="93"/>
      <c r="DK94" s="93"/>
      <c r="DL94" s="93"/>
      <c r="DM94" s="93"/>
      <c r="DN94" s="93"/>
      <c r="DO94" s="93"/>
      <c r="DP94" s="93"/>
      <c r="DQ94" s="93"/>
      <c r="DR94" s="93"/>
      <c r="DS94" s="93"/>
      <c r="DT94" s="93"/>
      <c r="DU94" s="93"/>
      <c r="DV94" s="93"/>
      <c r="DW94" s="93"/>
      <c r="DX94" s="93"/>
      <c r="DY94" s="93"/>
      <c r="DZ94" s="93"/>
      <c r="EA94" s="93"/>
      <c r="EB94" s="93"/>
      <c r="EC94" s="93"/>
      <c r="ED94" s="93"/>
      <c r="EE94" s="93"/>
      <c r="EF94" s="93"/>
      <c r="EG94" s="93"/>
      <c r="EH94" s="93"/>
      <c r="EI94" s="93"/>
      <c r="EJ94" s="93"/>
      <c r="EK94" s="93"/>
      <c r="EL94" s="93"/>
      <c r="EM94" s="93"/>
      <c r="EN94" s="93"/>
      <c r="EO94" s="93"/>
      <c r="EP94" s="93"/>
      <c r="EQ94" s="93"/>
      <c r="ER94" s="93"/>
      <c r="ES94" s="93"/>
      <c r="ET94" s="93"/>
      <c r="EU94" s="93"/>
      <c r="EV94" s="93"/>
      <c r="EW94" s="93"/>
      <c r="EX94" s="93"/>
      <c r="EY94" s="93"/>
      <c r="EZ94" s="93"/>
      <c r="FA94" s="93"/>
      <c r="FB94" s="93"/>
      <c r="FC94" s="93"/>
      <c r="FD94" s="93"/>
      <c r="FE94" s="93"/>
      <c r="FF94" s="93"/>
      <c r="FG94" s="93"/>
      <c r="FH94" s="93"/>
      <c r="FI94" s="93"/>
      <c r="FJ94" s="93"/>
      <c r="FK94" s="93"/>
      <c r="FL94" s="93"/>
      <c r="FM94" s="93"/>
      <c r="FN94" s="93"/>
      <c r="FO94" s="93"/>
      <c r="FP94" s="93"/>
      <c r="FQ94" s="93"/>
      <c r="FR94" s="93"/>
      <c r="FS94" s="93"/>
      <c r="FT94" s="93"/>
      <c r="FU94" s="93"/>
      <c r="FV94" s="93"/>
      <c r="FW94" s="93"/>
      <c r="FX94" s="93"/>
      <c r="FY94" s="93"/>
      <c r="FZ94" s="93"/>
      <c r="GA94" s="93"/>
      <c r="GB94" s="93"/>
      <c r="GC94" s="93"/>
      <c r="GD94" s="93"/>
      <c r="GE94" s="93"/>
      <c r="GF94" s="93"/>
      <c r="GG94" s="93"/>
      <c r="GH94" s="93"/>
      <c r="GI94" s="93"/>
      <c r="GJ94" s="93"/>
      <c r="GK94" s="93"/>
      <c r="GL94" s="93"/>
      <c r="GM94" s="93"/>
      <c r="GN94" s="93"/>
      <c r="GO94" s="93"/>
      <c r="GP94" s="93"/>
      <c r="GQ94" s="93"/>
      <c r="GR94" s="93"/>
      <c r="GS94" s="93"/>
      <c r="GT94" s="93"/>
      <c r="GU94" s="93"/>
      <c r="GV94" s="93"/>
      <c r="GW94" s="93"/>
      <c r="GX94" s="93"/>
      <c r="GY94" s="93"/>
      <c r="GZ94" s="93"/>
      <c r="HA94" s="93"/>
      <c r="HB94" s="93"/>
      <c r="HC94" s="93"/>
      <c r="HD94" s="93"/>
      <c r="HE94" s="93"/>
      <c r="HF94" s="93"/>
      <c r="HG94" s="93"/>
      <c r="HH94" s="93"/>
      <c r="HI94" s="93"/>
      <c r="HJ94" s="93"/>
      <c r="HK94" s="93"/>
      <c r="HL94" s="93"/>
      <c r="HM94" s="93"/>
      <c r="HN94" s="93"/>
      <c r="HO94" s="93"/>
      <c r="HP94" s="93"/>
      <c r="HQ94" s="93"/>
      <c r="HR94" s="93"/>
      <c r="HS94" s="93"/>
      <c r="HT94" s="93"/>
      <c r="HU94" s="93"/>
      <c r="HV94" s="93"/>
      <c r="HW94" s="93"/>
      <c r="HX94" s="93"/>
      <c r="HY94" s="93"/>
      <c r="HZ94" s="93"/>
      <c r="IA94" s="93"/>
      <c r="IB94" s="93"/>
      <c r="IC94" s="93"/>
      <c r="ID94" s="93"/>
      <c r="IE94" s="93"/>
      <c r="IF94" s="93"/>
      <c r="IG94" s="93"/>
      <c r="IH94" s="93"/>
      <c r="II94" s="93"/>
      <c r="IJ94" s="93"/>
      <c r="IK94" s="93"/>
      <c r="IL94" s="93"/>
      <c r="IM94" s="93"/>
      <c r="IN94" s="93"/>
      <c r="IO94" s="93"/>
      <c r="IP94" s="93"/>
      <c r="IQ94" s="93"/>
      <c r="IR94" s="93"/>
      <c r="IS94" s="93"/>
      <c r="IT94" s="93"/>
      <c r="IU94" s="93"/>
      <c r="IV94" s="93"/>
    </row>
    <row r="95" spans="1:256" x14ac:dyDescent="0.25">
      <c r="A95" s="184">
        <v>93</v>
      </c>
      <c r="B95" s="106" t="s">
        <v>404</v>
      </c>
      <c r="C95" s="92"/>
      <c r="D95" s="92">
        <f>2021-C95</f>
        <v>2021</v>
      </c>
      <c r="E95" s="88" t="s">
        <v>315</v>
      </c>
      <c r="F95" s="88"/>
      <c r="G95" s="108" t="s">
        <v>18</v>
      </c>
      <c r="H95" s="80">
        <v>43892</v>
      </c>
      <c r="I95" s="103" t="s">
        <v>381</v>
      </c>
      <c r="J95" s="108" t="s">
        <v>18</v>
      </c>
      <c r="K95" s="80">
        <v>44621</v>
      </c>
      <c r="L95" s="103" t="s">
        <v>494</v>
      </c>
      <c r="M95" s="107">
        <f>K95+365*2-1</f>
        <v>45350</v>
      </c>
      <c r="N95" s="104"/>
      <c r="O95" s="93"/>
      <c r="P95" s="93"/>
      <c r="Q95" s="47" t="e">
        <f>VLOOKUP($B95,[1]Лист1!$B$5:$G$100,5,0)</f>
        <v>#N/A</v>
      </c>
      <c r="R95" s="47" t="e">
        <f>VLOOKUP($B95,[1]Лист1!$B$5:$G$100,5,0)</f>
        <v>#N/A</v>
      </c>
      <c r="S95" s="93"/>
      <c r="T95" s="93"/>
      <c r="U95" s="64" t="s">
        <v>438</v>
      </c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3"/>
      <c r="AU95" s="93"/>
      <c r="AV95" s="93"/>
      <c r="AW95" s="93"/>
      <c r="AX95" s="93"/>
      <c r="AY95" s="93"/>
      <c r="AZ95" s="93"/>
      <c r="BA95" s="93"/>
      <c r="BB95" s="93"/>
      <c r="BC95" s="93"/>
      <c r="BD95" s="93"/>
      <c r="BE95" s="93"/>
      <c r="BF95" s="93"/>
      <c r="BG95" s="93"/>
      <c r="BH95" s="93"/>
      <c r="BI95" s="93"/>
      <c r="BJ95" s="93"/>
      <c r="BK95" s="93"/>
      <c r="BL95" s="93"/>
      <c r="BM95" s="93"/>
      <c r="BN95" s="93"/>
      <c r="BO95" s="93"/>
      <c r="BP95" s="93"/>
      <c r="BQ95" s="93"/>
      <c r="BR95" s="93"/>
      <c r="BS95" s="93"/>
      <c r="BT95" s="93"/>
      <c r="BU95" s="93"/>
      <c r="BV95" s="93"/>
      <c r="BW95" s="93"/>
      <c r="BX95" s="93"/>
      <c r="BY95" s="93"/>
      <c r="BZ95" s="93"/>
      <c r="CA95" s="93"/>
      <c r="CB95" s="93"/>
      <c r="CC95" s="93"/>
      <c r="CD95" s="93"/>
      <c r="CE95" s="93"/>
      <c r="CF95" s="93"/>
      <c r="CG95" s="93"/>
      <c r="CH95" s="93"/>
      <c r="CI95" s="93"/>
      <c r="CJ95" s="93"/>
      <c r="CK95" s="93"/>
      <c r="CL95" s="93"/>
      <c r="CM95" s="93"/>
      <c r="CN95" s="93"/>
      <c r="CO95" s="93"/>
      <c r="CP95" s="93"/>
      <c r="CQ95" s="93"/>
      <c r="CR95" s="93"/>
      <c r="CS95" s="93"/>
      <c r="CT95" s="93"/>
      <c r="CU95" s="93"/>
      <c r="CV95" s="93"/>
      <c r="CW95" s="93"/>
      <c r="CX95" s="93"/>
      <c r="CY95" s="93"/>
      <c r="CZ95" s="93"/>
      <c r="DA95" s="93"/>
      <c r="DB95" s="93"/>
      <c r="DC95" s="93"/>
      <c r="DD95" s="93"/>
      <c r="DE95" s="93"/>
      <c r="DF95" s="93"/>
      <c r="DG95" s="93"/>
      <c r="DH95" s="93"/>
      <c r="DI95" s="93"/>
      <c r="DJ95" s="93"/>
      <c r="DK95" s="93"/>
      <c r="DL95" s="93"/>
      <c r="DM95" s="93"/>
      <c r="DN95" s="93"/>
      <c r="DO95" s="93"/>
      <c r="DP95" s="93"/>
      <c r="DQ95" s="93"/>
      <c r="DR95" s="93"/>
      <c r="DS95" s="93"/>
      <c r="DT95" s="93"/>
      <c r="DU95" s="93"/>
      <c r="DV95" s="93"/>
      <c r="DW95" s="93"/>
      <c r="DX95" s="93"/>
      <c r="DY95" s="93"/>
      <c r="DZ95" s="93"/>
      <c r="EA95" s="93"/>
      <c r="EB95" s="93"/>
      <c r="EC95" s="93"/>
      <c r="ED95" s="93"/>
      <c r="EE95" s="93"/>
      <c r="EF95" s="93"/>
      <c r="EG95" s="93"/>
      <c r="EH95" s="93"/>
      <c r="EI95" s="93"/>
      <c r="EJ95" s="93"/>
      <c r="EK95" s="93"/>
      <c r="EL95" s="93"/>
      <c r="EM95" s="93"/>
      <c r="EN95" s="93"/>
      <c r="EO95" s="93"/>
      <c r="EP95" s="93"/>
      <c r="EQ95" s="93"/>
      <c r="ER95" s="93"/>
      <c r="ES95" s="93"/>
      <c r="ET95" s="93"/>
      <c r="EU95" s="93"/>
      <c r="EV95" s="93"/>
      <c r="EW95" s="93"/>
      <c r="EX95" s="93"/>
      <c r="EY95" s="93"/>
      <c r="EZ95" s="93"/>
      <c r="FA95" s="93"/>
      <c r="FB95" s="93"/>
      <c r="FC95" s="93"/>
      <c r="FD95" s="93"/>
      <c r="FE95" s="93"/>
      <c r="FF95" s="93"/>
      <c r="FG95" s="93"/>
      <c r="FH95" s="93"/>
      <c r="FI95" s="93"/>
      <c r="FJ95" s="93"/>
      <c r="FK95" s="93"/>
      <c r="FL95" s="93"/>
      <c r="FM95" s="93"/>
      <c r="FN95" s="93"/>
      <c r="FO95" s="93"/>
      <c r="FP95" s="93"/>
      <c r="FQ95" s="93"/>
      <c r="FR95" s="93"/>
      <c r="FS95" s="93"/>
      <c r="FT95" s="93"/>
      <c r="FU95" s="93"/>
      <c r="FV95" s="93"/>
      <c r="FW95" s="93"/>
      <c r="FX95" s="93"/>
      <c r="FY95" s="93"/>
      <c r="FZ95" s="93"/>
      <c r="GA95" s="93"/>
      <c r="GB95" s="93"/>
      <c r="GC95" s="93"/>
      <c r="GD95" s="93"/>
      <c r="GE95" s="93"/>
      <c r="GF95" s="93"/>
      <c r="GG95" s="93"/>
      <c r="GH95" s="93"/>
      <c r="GI95" s="93"/>
      <c r="GJ95" s="93"/>
      <c r="GK95" s="93"/>
      <c r="GL95" s="93"/>
      <c r="GM95" s="93"/>
      <c r="GN95" s="93"/>
      <c r="GO95" s="93"/>
      <c r="GP95" s="93"/>
      <c r="GQ95" s="93"/>
      <c r="GR95" s="93"/>
      <c r="GS95" s="93"/>
      <c r="GT95" s="93"/>
      <c r="GU95" s="93"/>
      <c r="GV95" s="93"/>
      <c r="GW95" s="93"/>
      <c r="GX95" s="93"/>
      <c r="GY95" s="93"/>
      <c r="GZ95" s="93"/>
      <c r="HA95" s="93"/>
      <c r="HB95" s="93"/>
      <c r="HC95" s="93"/>
      <c r="HD95" s="93"/>
      <c r="HE95" s="93"/>
      <c r="HF95" s="93"/>
      <c r="HG95" s="93"/>
      <c r="HH95" s="93"/>
      <c r="HI95" s="93"/>
      <c r="HJ95" s="93"/>
      <c r="HK95" s="93"/>
      <c r="HL95" s="93"/>
      <c r="HM95" s="93"/>
      <c r="HN95" s="93"/>
      <c r="HO95" s="93"/>
      <c r="HP95" s="93"/>
      <c r="HQ95" s="93"/>
      <c r="HR95" s="93"/>
      <c r="HS95" s="93"/>
      <c r="HT95" s="93"/>
      <c r="HU95" s="93"/>
      <c r="HV95" s="93"/>
      <c r="HW95" s="93"/>
      <c r="HX95" s="93"/>
      <c r="HY95" s="93"/>
      <c r="HZ95" s="93"/>
      <c r="IA95" s="93"/>
      <c r="IB95" s="93"/>
      <c r="IC95" s="93"/>
      <c r="ID95" s="93"/>
      <c r="IE95" s="93"/>
      <c r="IF95" s="93"/>
      <c r="IG95" s="93"/>
      <c r="IH95" s="93"/>
      <c r="II95" s="93"/>
      <c r="IJ95" s="93"/>
      <c r="IK95" s="93"/>
      <c r="IL95" s="93"/>
      <c r="IM95" s="93"/>
      <c r="IN95" s="93"/>
      <c r="IO95" s="93"/>
      <c r="IP95" s="93"/>
      <c r="IQ95" s="93"/>
      <c r="IR95" s="93"/>
      <c r="IS95" s="93"/>
      <c r="IT95" s="93"/>
      <c r="IU95" s="93"/>
      <c r="IV95" s="93"/>
    </row>
    <row r="96" spans="1:256" x14ac:dyDescent="0.25">
      <c r="A96" s="184">
        <v>94</v>
      </c>
      <c r="B96" s="91" t="s">
        <v>489</v>
      </c>
      <c r="C96" s="89"/>
      <c r="D96" s="89"/>
      <c r="E96" s="88"/>
      <c r="F96" s="88"/>
      <c r="G96" s="108" t="s">
        <v>15</v>
      </c>
      <c r="H96" s="107">
        <v>44673</v>
      </c>
      <c r="I96" s="103" t="s">
        <v>491</v>
      </c>
      <c r="J96" s="108" t="s">
        <v>15</v>
      </c>
      <c r="K96" s="80">
        <v>45036</v>
      </c>
      <c r="L96" s="103" t="s">
        <v>493</v>
      </c>
      <c r="M96" s="107">
        <v>45402</v>
      </c>
      <c r="N96" s="90"/>
      <c r="O96" s="27"/>
      <c r="P96" s="72"/>
      <c r="Q96" s="72"/>
      <c r="R96" s="72"/>
      <c r="S96" s="72"/>
      <c r="T96" s="71"/>
      <c r="U96" s="71"/>
      <c r="V96" s="71"/>
      <c r="W96" s="71"/>
    </row>
    <row r="97" spans="1:256" x14ac:dyDescent="0.25">
      <c r="A97" s="184">
        <v>95</v>
      </c>
      <c r="B97" s="24" t="s">
        <v>505</v>
      </c>
      <c r="G97" s="10" t="s">
        <v>15</v>
      </c>
      <c r="H97" s="9">
        <v>45072</v>
      </c>
      <c r="I97" s="10" t="s">
        <v>499</v>
      </c>
      <c r="J97" s="10" t="s">
        <v>15</v>
      </c>
      <c r="K97" s="9">
        <v>45072</v>
      </c>
      <c r="L97" s="10" t="s">
        <v>499</v>
      </c>
      <c r="M97" s="107">
        <f>K97+365*1-1</f>
        <v>45436</v>
      </c>
    </row>
    <row r="98" spans="1:256" x14ac:dyDescent="0.25">
      <c r="A98" s="184">
        <v>96</v>
      </c>
      <c r="B98" s="105" t="s">
        <v>216</v>
      </c>
      <c r="C98" s="92">
        <v>1974</v>
      </c>
      <c r="D98" s="92">
        <v>48</v>
      </c>
      <c r="E98" s="88" t="s">
        <v>10</v>
      </c>
      <c r="F98" s="88"/>
      <c r="G98" s="108" t="s">
        <v>73</v>
      </c>
      <c r="H98" s="107">
        <v>45198</v>
      </c>
      <c r="I98" s="109" t="s">
        <v>524</v>
      </c>
      <c r="J98" s="181" t="s">
        <v>73</v>
      </c>
      <c r="K98" s="180">
        <v>45198</v>
      </c>
      <c r="L98" s="176" t="s">
        <v>524</v>
      </c>
      <c r="M98" s="180">
        <v>46659</v>
      </c>
      <c r="N98" s="90"/>
      <c r="O98" s="27"/>
      <c r="P98" s="72"/>
      <c r="Q98" s="72"/>
      <c r="R98" s="72"/>
      <c r="S98" s="72"/>
      <c r="T98" s="71"/>
      <c r="U98" s="71"/>
      <c r="V98" s="71"/>
      <c r="W98" s="71"/>
    </row>
    <row r="99" spans="1:256" x14ac:dyDescent="0.25">
      <c r="A99" s="184">
        <v>97</v>
      </c>
      <c r="B99" s="24" t="s">
        <v>506</v>
      </c>
      <c r="G99" s="10" t="s">
        <v>15</v>
      </c>
      <c r="H99" s="9">
        <v>45072</v>
      </c>
      <c r="I99" s="10" t="s">
        <v>499</v>
      </c>
      <c r="J99" s="10" t="s">
        <v>15</v>
      </c>
      <c r="K99" s="9">
        <v>45072</v>
      </c>
      <c r="L99" s="10" t="s">
        <v>499</v>
      </c>
      <c r="M99" s="107">
        <f>K99+365*1-1</f>
        <v>45436</v>
      </c>
    </row>
    <row r="100" spans="1:256" s="166" customFormat="1" x14ac:dyDescent="0.25">
      <c r="A100" s="184">
        <v>98</v>
      </c>
      <c r="B100" s="7" t="s">
        <v>220</v>
      </c>
      <c r="C100" s="10" t="s">
        <v>73</v>
      </c>
      <c r="D100" s="186">
        <v>44559</v>
      </c>
      <c r="E100" s="11" t="s">
        <v>525</v>
      </c>
      <c r="F100" s="7" t="s">
        <v>220</v>
      </c>
      <c r="G100" s="10" t="s">
        <v>73</v>
      </c>
      <c r="H100" s="186">
        <v>44559</v>
      </c>
      <c r="I100" s="11" t="s">
        <v>525</v>
      </c>
      <c r="J100" s="10" t="s">
        <v>73</v>
      </c>
      <c r="K100" s="186">
        <v>44559</v>
      </c>
      <c r="L100" s="11" t="s">
        <v>525</v>
      </c>
      <c r="M100" s="180">
        <v>46019</v>
      </c>
      <c r="P100" s="149"/>
      <c r="Q100" s="149"/>
      <c r="R100" s="149"/>
      <c r="S100" s="149"/>
    </row>
    <row r="101" spans="1:256" s="166" customFormat="1" x14ac:dyDescent="0.25">
      <c r="A101" s="184">
        <v>99</v>
      </c>
      <c r="B101" s="7" t="s">
        <v>223</v>
      </c>
      <c r="C101" s="10" t="s">
        <v>8</v>
      </c>
      <c r="D101" s="186">
        <v>42606</v>
      </c>
      <c r="E101" s="10">
        <v>167</v>
      </c>
      <c r="F101" s="7" t="s">
        <v>223</v>
      </c>
      <c r="G101" s="10" t="s">
        <v>8</v>
      </c>
      <c r="H101" s="186">
        <v>42606</v>
      </c>
      <c r="I101" s="10">
        <v>167</v>
      </c>
      <c r="J101" s="10" t="s">
        <v>8</v>
      </c>
      <c r="K101" s="12">
        <v>44797</v>
      </c>
      <c r="L101" s="11" t="s">
        <v>41</v>
      </c>
      <c r="M101" s="186">
        <f>K101+365*2</f>
        <v>45527</v>
      </c>
      <c r="P101" s="149"/>
      <c r="Q101" s="149"/>
      <c r="R101" s="149"/>
      <c r="S101" s="149"/>
    </row>
    <row r="102" spans="1:256" s="166" customFormat="1" x14ac:dyDescent="0.25">
      <c r="A102" s="184">
        <v>100</v>
      </c>
      <c r="B102" s="187" t="s">
        <v>227</v>
      </c>
      <c r="C102" s="40"/>
      <c r="D102" s="40"/>
      <c r="E102" s="25"/>
      <c r="F102" s="25"/>
      <c r="G102" s="181" t="s">
        <v>18</v>
      </c>
      <c r="H102" s="180">
        <v>45198</v>
      </c>
      <c r="I102" s="182" t="s">
        <v>520</v>
      </c>
      <c r="J102" s="181" t="s">
        <v>18</v>
      </c>
      <c r="K102" s="180">
        <v>45198</v>
      </c>
      <c r="L102" s="182" t="s">
        <v>520</v>
      </c>
      <c r="M102" s="186">
        <v>45928</v>
      </c>
      <c r="P102" s="149"/>
      <c r="Q102" s="149"/>
      <c r="R102" s="149"/>
      <c r="S102" s="149"/>
    </row>
    <row r="103" spans="1:256" s="166" customFormat="1" x14ac:dyDescent="0.25">
      <c r="A103" s="184">
        <v>101</v>
      </c>
      <c r="B103" s="187" t="s">
        <v>521</v>
      </c>
      <c r="C103" s="40"/>
      <c r="D103" s="40"/>
      <c r="E103" s="25"/>
      <c r="F103" s="25"/>
      <c r="G103" s="181" t="s">
        <v>18</v>
      </c>
      <c r="H103" s="180">
        <v>45198</v>
      </c>
      <c r="I103" s="182" t="s">
        <v>520</v>
      </c>
      <c r="J103" s="181" t="s">
        <v>18</v>
      </c>
      <c r="K103" s="180">
        <v>45198</v>
      </c>
      <c r="L103" s="182" t="s">
        <v>520</v>
      </c>
      <c r="M103" s="186">
        <v>45928</v>
      </c>
      <c r="P103" s="149"/>
      <c r="Q103" s="149"/>
      <c r="R103" s="149"/>
      <c r="S103" s="149"/>
    </row>
    <row r="104" spans="1:256" x14ac:dyDescent="0.25">
      <c r="A104" s="184">
        <v>102</v>
      </c>
      <c r="B104" s="105" t="s">
        <v>460</v>
      </c>
      <c r="C104" s="92"/>
      <c r="D104" s="92">
        <f>2021-C104</f>
        <v>2021</v>
      </c>
      <c r="E104" s="88" t="s">
        <v>315</v>
      </c>
      <c r="F104" s="88"/>
      <c r="G104" s="181" t="s">
        <v>15</v>
      </c>
      <c r="H104" s="180">
        <v>44251</v>
      </c>
      <c r="I104" s="182" t="s">
        <v>446</v>
      </c>
      <c r="J104" s="181" t="s">
        <v>15</v>
      </c>
      <c r="K104" s="180">
        <v>45015</v>
      </c>
      <c r="L104" s="182" t="s">
        <v>517</v>
      </c>
      <c r="M104" s="180">
        <v>45381</v>
      </c>
      <c r="N104" s="157"/>
      <c r="O104" s="93"/>
      <c r="P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  <c r="AN104" s="93"/>
      <c r="AO104" s="93"/>
      <c r="AP104" s="93"/>
      <c r="AQ104" s="93"/>
      <c r="AR104" s="93"/>
      <c r="AS104" s="93"/>
      <c r="AT104" s="93"/>
      <c r="AU104" s="93"/>
      <c r="AV104" s="93"/>
      <c r="AW104" s="93"/>
      <c r="AX104" s="93"/>
      <c r="AY104" s="93"/>
      <c r="AZ104" s="93"/>
      <c r="BA104" s="93"/>
      <c r="BB104" s="93"/>
      <c r="BC104" s="93"/>
      <c r="BD104" s="93"/>
      <c r="BE104" s="93"/>
      <c r="BF104" s="93"/>
      <c r="BG104" s="93"/>
      <c r="BH104" s="93"/>
      <c r="BI104" s="93"/>
      <c r="BJ104" s="93"/>
      <c r="BK104" s="93"/>
      <c r="BL104" s="93"/>
      <c r="BM104" s="93"/>
      <c r="BN104" s="93"/>
      <c r="BO104" s="93"/>
      <c r="BP104" s="93"/>
      <c r="BQ104" s="93"/>
      <c r="BR104" s="93"/>
      <c r="BS104" s="93"/>
      <c r="BT104" s="93"/>
      <c r="BU104" s="93"/>
      <c r="BV104" s="93"/>
      <c r="BW104" s="93"/>
      <c r="BX104" s="93"/>
      <c r="BY104" s="93"/>
      <c r="BZ104" s="93"/>
      <c r="CA104" s="93"/>
      <c r="CB104" s="93"/>
      <c r="CC104" s="93"/>
      <c r="CD104" s="93"/>
      <c r="CE104" s="93"/>
      <c r="CF104" s="93"/>
      <c r="CG104" s="93"/>
      <c r="CH104" s="93"/>
      <c r="CI104" s="93"/>
      <c r="CJ104" s="93"/>
      <c r="CK104" s="93"/>
      <c r="CL104" s="93"/>
      <c r="CM104" s="93"/>
      <c r="CN104" s="93"/>
      <c r="CO104" s="93"/>
      <c r="CP104" s="93"/>
      <c r="CQ104" s="93"/>
      <c r="CR104" s="93"/>
      <c r="CS104" s="93"/>
      <c r="CT104" s="93"/>
      <c r="CU104" s="93"/>
      <c r="CV104" s="93"/>
      <c r="CW104" s="93"/>
      <c r="CX104" s="93"/>
      <c r="CY104" s="93"/>
      <c r="CZ104" s="93"/>
      <c r="DA104" s="93"/>
      <c r="DB104" s="93"/>
      <c r="DC104" s="93"/>
      <c r="DD104" s="93"/>
      <c r="DE104" s="93"/>
      <c r="DF104" s="93"/>
      <c r="DG104" s="93"/>
      <c r="DH104" s="93"/>
      <c r="DI104" s="93"/>
      <c r="DJ104" s="93"/>
      <c r="DK104" s="93"/>
      <c r="DL104" s="93"/>
      <c r="DM104" s="93"/>
      <c r="DN104" s="93"/>
      <c r="DO104" s="93"/>
      <c r="DP104" s="93"/>
      <c r="DQ104" s="93"/>
      <c r="DR104" s="93"/>
      <c r="DS104" s="93"/>
      <c r="DT104" s="93"/>
      <c r="DU104" s="93"/>
      <c r="DV104" s="93"/>
      <c r="DW104" s="93"/>
      <c r="DX104" s="93"/>
      <c r="DY104" s="93"/>
      <c r="DZ104" s="93"/>
      <c r="EA104" s="93"/>
      <c r="EB104" s="93"/>
      <c r="EC104" s="93"/>
      <c r="ED104" s="93"/>
      <c r="EE104" s="93"/>
      <c r="EF104" s="93"/>
      <c r="EG104" s="93"/>
      <c r="EH104" s="93"/>
      <c r="EI104" s="93"/>
      <c r="EJ104" s="93"/>
      <c r="EK104" s="93"/>
      <c r="EL104" s="93"/>
      <c r="EM104" s="93"/>
      <c r="EN104" s="93"/>
      <c r="EO104" s="93"/>
      <c r="EP104" s="93"/>
      <c r="EQ104" s="93"/>
      <c r="ER104" s="93"/>
      <c r="ES104" s="93"/>
      <c r="ET104" s="93"/>
      <c r="EU104" s="93"/>
      <c r="EV104" s="93"/>
      <c r="EW104" s="93"/>
      <c r="EX104" s="93"/>
      <c r="EY104" s="93"/>
      <c r="EZ104" s="93"/>
      <c r="FA104" s="93"/>
      <c r="FB104" s="93"/>
      <c r="FC104" s="93"/>
      <c r="FD104" s="93"/>
      <c r="FE104" s="93"/>
      <c r="FF104" s="93"/>
      <c r="FG104" s="93"/>
      <c r="FH104" s="93"/>
      <c r="FI104" s="93"/>
      <c r="FJ104" s="93"/>
      <c r="FK104" s="93"/>
      <c r="FL104" s="93"/>
      <c r="FM104" s="93"/>
      <c r="FN104" s="93"/>
      <c r="FO104" s="93"/>
      <c r="FP104" s="93"/>
      <c r="FQ104" s="93"/>
      <c r="FR104" s="93"/>
      <c r="FS104" s="93"/>
      <c r="FT104" s="93"/>
      <c r="FU104" s="93"/>
      <c r="FV104" s="93"/>
      <c r="FW104" s="93"/>
      <c r="FX104" s="93"/>
      <c r="FY104" s="93"/>
      <c r="FZ104" s="93"/>
      <c r="GA104" s="93"/>
      <c r="GB104" s="93"/>
      <c r="GC104" s="93"/>
      <c r="GD104" s="93"/>
      <c r="GE104" s="93"/>
      <c r="GF104" s="93"/>
      <c r="GG104" s="93"/>
      <c r="GH104" s="93"/>
      <c r="GI104" s="93"/>
      <c r="GJ104" s="93"/>
      <c r="GK104" s="93"/>
      <c r="GL104" s="93"/>
      <c r="GM104" s="93"/>
      <c r="GN104" s="93"/>
      <c r="GO104" s="93"/>
      <c r="GP104" s="93"/>
      <c r="GQ104" s="93"/>
      <c r="GR104" s="93"/>
      <c r="GS104" s="93"/>
      <c r="GT104" s="93"/>
      <c r="GU104" s="93"/>
      <c r="GV104" s="93"/>
      <c r="GW104" s="93"/>
      <c r="GX104" s="93"/>
      <c r="GY104" s="93"/>
      <c r="GZ104" s="93"/>
      <c r="HA104" s="93"/>
      <c r="HB104" s="93"/>
      <c r="HC104" s="93"/>
      <c r="HD104" s="93"/>
      <c r="HE104" s="93"/>
      <c r="HF104" s="93"/>
      <c r="HG104" s="93"/>
      <c r="HH104" s="93"/>
      <c r="HI104" s="93"/>
      <c r="HJ104" s="93"/>
      <c r="HK104" s="93"/>
      <c r="HL104" s="93"/>
      <c r="HM104" s="93"/>
      <c r="HN104" s="93"/>
      <c r="HO104" s="93"/>
      <c r="HP104" s="93"/>
      <c r="HQ104" s="93"/>
      <c r="HR104" s="93"/>
      <c r="HS104" s="93"/>
      <c r="HT104" s="93"/>
      <c r="HU104" s="93"/>
      <c r="HV104" s="93"/>
      <c r="HW104" s="93"/>
      <c r="HX104" s="93"/>
      <c r="HY104" s="93"/>
      <c r="HZ104" s="93"/>
      <c r="IA104" s="93"/>
      <c r="IB104" s="93"/>
      <c r="IC104" s="93"/>
      <c r="ID104" s="93"/>
      <c r="IE104" s="93"/>
      <c r="IF104" s="93"/>
      <c r="IG104" s="93"/>
      <c r="IH104" s="93"/>
      <c r="II104" s="93"/>
      <c r="IJ104" s="93"/>
      <c r="IK104" s="93"/>
      <c r="IL104" s="93"/>
      <c r="IM104" s="93"/>
      <c r="IN104" s="93"/>
      <c r="IO104" s="93"/>
      <c r="IP104" s="93"/>
      <c r="IQ104" s="93"/>
      <c r="IR104" s="93"/>
      <c r="IS104" s="93"/>
      <c r="IT104" s="93"/>
      <c r="IU104" s="93"/>
      <c r="IV104" s="93"/>
    </row>
    <row r="105" spans="1:256" s="166" customFormat="1" x14ac:dyDescent="0.25">
      <c r="A105" s="184">
        <v>103</v>
      </c>
      <c r="B105" s="172" t="s">
        <v>522</v>
      </c>
      <c r="C105" s="92"/>
      <c r="D105" s="92"/>
      <c r="E105" s="88"/>
      <c r="F105" s="88"/>
      <c r="G105" s="181" t="s">
        <v>18</v>
      </c>
      <c r="H105" s="180">
        <v>45198</v>
      </c>
      <c r="I105" s="182" t="s">
        <v>520</v>
      </c>
      <c r="J105" s="181" t="s">
        <v>18</v>
      </c>
      <c r="K105" s="180">
        <v>45198</v>
      </c>
      <c r="L105" s="182" t="s">
        <v>520</v>
      </c>
      <c r="M105" s="186">
        <v>45928</v>
      </c>
      <c r="N105" s="157"/>
      <c r="O105" s="93"/>
      <c r="P105" s="93"/>
      <c r="Q105" s="149"/>
      <c r="R105" s="149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  <c r="AN105" s="93"/>
      <c r="AO105" s="93"/>
      <c r="AP105" s="93"/>
      <c r="AQ105" s="93"/>
      <c r="AR105" s="93"/>
      <c r="AS105" s="93"/>
      <c r="AT105" s="93"/>
      <c r="AU105" s="93"/>
      <c r="AV105" s="93"/>
      <c r="AW105" s="93"/>
      <c r="AX105" s="93"/>
      <c r="AY105" s="93"/>
      <c r="AZ105" s="93"/>
      <c r="BA105" s="93"/>
      <c r="BB105" s="93"/>
      <c r="BC105" s="93"/>
      <c r="BD105" s="93"/>
      <c r="BE105" s="93"/>
      <c r="BF105" s="93"/>
      <c r="BG105" s="93"/>
      <c r="BH105" s="93"/>
      <c r="BI105" s="93"/>
      <c r="BJ105" s="93"/>
      <c r="BK105" s="93"/>
      <c r="BL105" s="93"/>
      <c r="BM105" s="93"/>
      <c r="BN105" s="93"/>
      <c r="BO105" s="93"/>
      <c r="BP105" s="93"/>
      <c r="BQ105" s="93"/>
      <c r="BR105" s="93"/>
      <c r="BS105" s="93"/>
      <c r="BT105" s="93"/>
      <c r="BU105" s="93"/>
      <c r="BV105" s="93"/>
      <c r="BW105" s="93"/>
      <c r="BX105" s="93"/>
      <c r="BY105" s="93"/>
      <c r="BZ105" s="93"/>
      <c r="CA105" s="93"/>
      <c r="CB105" s="93"/>
      <c r="CC105" s="93"/>
      <c r="CD105" s="93"/>
      <c r="CE105" s="93"/>
      <c r="CF105" s="93"/>
      <c r="CG105" s="93"/>
      <c r="CH105" s="93"/>
      <c r="CI105" s="93"/>
      <c r="CJ105" s="93"/>
      <c r="CK105" s="93"/>
      <c r="CL105" s="93"/>
      <c r="CM105" s="93"/>
      <c r="CN105" s="93"/>
      <c r="CO105" s="93"/>
      <c r="CP105" s="93"/>
      <c r="CQ105" s="93"/>
      <c r="CR105" s="93"/>
      <c r="CS105" s="93"/>
      <c r="CT105" s="93"/>
      <c r="CU105" s="93"/>
      <c r="CV105" s="93"/>
      <c r="CW105" s="93"/>
      <c r="CX105" s="93"/>
      <c r="CY105" s="93"/>
      <c r="CZ105" s="93"/>
      <c r="DA105" s="93"/>
      <c r="DB105" s="93"/>
      <c r="DC105" s="93"/>
      <c r="DD105" s="93"/>
      <c r="DE105" s="93"/>
      <c r="DF105" s="93"/>
      <c r="DG105" s="93"/>
      <c r="DH105" s="93"/>
      <c r="DI105" s="93"/>
      <c r="DJ105" s="93"/>
      <c r="DK105" s="93"/>
      <c r="DL105" s="93"/>
      <c r="DM105" s="93"/>
      <c r="DN105" s="93"/>
      <c r="DO105" s="93"/>
      <c r="DP105" s="93"/>
      <c r="DQ105" s="93"/>
      <c r="DR105" s="93"/>
      <c r="DS105" s="93"/>
      <c r="DT105" s="93"/>
      <c r="DU105" s="93"/>
      <c r="DV105" s="93"/>
      <c r="DW105" s="93"/>
      <c r="DX105" s="93"/>
      <c r="DY105" s="93"/>
      <c r="DZ105" s="93"/>
      <c r="EA105" s="93"/>
      <c r="EB105" s="93"/>
      <c r="EC105" s="93"/>
      <c r="ED105" s="93"/>
      <c r="EE105" s="93"/>
      <c r="EF105" s="93"/>
      <c r="EG105" s="93"/>
      <c r="EH105" s="93"/>
      <c r="EI105" s="93"/>
      <c r="EJ105" s="93"/>
      <c r="EK105" s="93"/>
      <c r="EL105" s="93"/>
      <c r="EM105" s="93"/>
      <c r="EN105" s="93"/>
      <c r="EO105" s="93"/>
      <c r="EP105" s="93"/>
      <c r="EQ105" s="93"/>
      <c r="ER105" s="93"/>
      <c r="ES105" s="93"/>
      <c r="ET105" s="93"/>
      <c r="EU105" s="93"/>
      <c r="EV105" s="93"/>
      <c r="EW105" s="93"/>
      <c r="EX105" s="93"/>
      <c r="EY105" s="93"/>
      <c r="EZ105" s="93"/>
      <c r="FA105" s="93"/>
      <c r="FB105" s="93"/>
      <c r="FC105" s="93"/>
      <c r="FD105" s="93"/>
      <c r="FE105" s="93"/>
      <c r="FF105" s="93"/>
      <c r="FG105" s="93"/>
      <c r="FH105" s="93"/>
      <c r="FI105" s="93"/>
      <c r="FJ105" s="93"/>
      <c r="FK105" s="93"/>
      <c r="FL105" s="93"/>
      <c r="FM105" s="93"/>
      <c r="FN105" s="93"/>
      <c r="FO105" s="93"/>
      <c r="FP105" s="93"/>
      <c r="FQ105" s="93"/>
      <c r="FR105" s="93"/>
      <c r="FS105" s="93"/>
      <c r="FT105" s="93"/>
      <c r="FU105" s="93"/>
      <c r="FV105" s="93"/>
      <c r="FW105" s="93"/>
      <c r="FX105" s="93"/>
      <c r="FY105" s="93"/>
      <c r="FZ105" s="93"/>
      <c r="GA105" s="93"/>
      <c r="GB105" s="93"/>
      <c r="GC105" s="93"/>
      <c r="GD105" s="93"/>
      <c r="GE105" s="93"/>
      <c r="GF105" s="93"/>
      <c r="GG105" s="93"/>
      <c r="GH105" s="93"/>
      <c r="GI105" s="93"/>
      <c r="GJ105" s="93"/>
      <c r="GK105" s="93"/>
      <c r="GL105" s="93"/>
      <c r="GM105" s="93"/>
      <c r="GN105" s="93"/>
      <c r="GO105" s="93"/>
      <c r="GP105" s="93"/>
      <c r="GQ105" s="93"/>
      <c r="GR105" s="93"/>
      <c r="GS105" s="93"/>
      <c r="GT105" s="93"/>
      <c r="GU105" s="93"/>
      <c r="GV105" s="93"/>
      <c r="GW105" s="93"/>
      <c r="GX105" s="93"/>
      <c r="GY105" s="93"/>
      <c r="GZ105" s="93"/>
      <c r="HA105" s="93"/>
      <c r="HB105" s="93"/>
      <c r="HC105" s="93"/>
      <c r="HD105" s="93"/>
      <c r="HE105" s="93"/>
      <c r="HF105" s="93"/>
      <c r="HG105" s="93"/>
      <c r="HH105" s="93"/>
      <c r="HI105" s="93"/>
      <c r="HJ105" s="93"/>
      <c r="HK105" s="93"/>
      <c r="HL105" s="93"/>
      <c r="HM105" s="93"/>
      <c r="HN105" s="93"/>
      <c r="HO105" s="93"/>
      <c r="HP105" s="93"/>
      <c r="HQ105" s="93"/>
      <c r="HR105" s="93"/>
      <c r="HS105" s="93"/>
      <c r="HT105" s="93"/>
      <c r="HU105" s="93"/>
      <c r="HV105" s="93"/>
      <c r="HW105" s="93"/>
      <c r="HX105" s="93"/>
      <c r="HY105" s="93"/>
      <c r="HZ105" s="93"/>
      <c r="IA105" s="93"/>
      <c r="IB105" s="93"/>
      <c r="IC105" s="93"/>
      <c r="ID105" s="93"/>
      <c r="IE105" s="93"/>
      <c r="IF105" s="93"/>
      <c r="IG105" s="93"/>
      <c r="IH105" s="93"/>
      <c r="II105" s="93"/>
      <c r="IJ105" s="93"/>
      <c r="IK105" s="93"/>
      <c r="IL105" s="93"/>
      <c r="IM105" s="93"/>
      <c r="IN105" s="93"/>
      <c r="IO105" s="93"/>
      <c r="IP105" s="93"/>
      <c r="IQ105" s="93"/>
      <c r="IR105" s="93"/>
      <c r="IS105" s="93"/>
      <c r="IT105" s="93"/>
      <c r="IU105" s="93"/>
      <c r="IV105" s="93"/>
    </row>
    <row r="106" spans="1:256" x14ac:dyDescent="0.25">
      <c r="A106" s="184">
        <v>104</v>
      </c>
      <c r="B106" s="24" t="s">
        <v>507</v>
      </c>
      <c r="G106" s="10" t="s">
        <v>15</v>
      </c>
      <c r="H106" s="9">
        <v>45072</v>
      </c>
      <c r="I106" s="10" t="s">
        <v>499</v>
      </c>
      <c r="J106" s="10" t="s">
        <v>15</v>
      </c>
      <c r="K106" s="9">
        <v>45072</v>
      </c>
      <c r="L106" s="10" t="s">
        <v>499</v>
      </c>
      <c r="M106" s="107">
        <f>K106+365*1-1</f>
        <v>45436</v>
      </c>
    </row>
    <row r="107" spans="1:256" x14ac:dyDescent="0.25">
      <c r="A107" s="184">
        <v>105</v>
      </c>
      <c r="B107" s="91" t="s">
        <v>482</v>
      </c>
      <c r="C107" s="87"/>
      <c r="D107" s="87"/>
      <c r="E107" s="88"/>
      <c r="F107" s="88"/>
      <c r="G107" s="181" t="s">
        <v>15</v>
      </c>
      <c r="H107" s="180">
        <v>44673</v>
      </c>
      <c r="I107" s="182" t="s">
        <v>491</v>
      </c>
      <c r="J107" s="181" t="s">
        <v>15</v>
      </c>
      <c r="K107" s="180">
        <v>45038</v>
      </c>
      <c r="L107" s="182" t="s">
        <v>495</v>
      </c>
      <c r="M107" s="180">
        <v>45404</v>
      </c>
      <c r="N107" s="171"/>
      <c r="O107" s="27"/>
      <c r="P107" s="72"/>
      <c r="Q107" s="72"/>
      <c r="R107" s="72"/>
      <c r="S107" s="72"/>
      <c r="T107" s="71"/>
      <c r="U107" s="71"/>
      <c r="V107" s="71"/>
      <c r="W107" s="71"/>
    </row>
    <row r="108" spans="1:256" x14ac:dyDescent="0.25">
      <c r="A108" s="184">
        <v>106</v>
      </c>
      <c r="B108" s="24" t="s">
        <v>508</v>
      </c>
      <c r="G108" s="10" t="s">
        <v>15</v>
      </c>
      <c r="H108" s="9">
        <v>45072</v>
      </c>
      <c r="I108" s="10" t="s">
        <v>499</v>
      </c>
      <c r="J108" s="10" t="s">
        <v>15</v>
      </c>
      <c r="K108" s="9">
        <v>45072</v>
      </c>
      <c r="L108" s="10" t="s">
        <v>499</v>
      </c>
      <c r="M108" s="107">
        <f>K108+365*1-1</f>
        <v>45436</v>
      </c>
    </row>
    <row r="109" spans="1:256" x14ac:dyDescent="0.25">
      <c r="A109" s="184">
        <v>107</v>
      </c>
      <c r="B109" s="105" t="s">
        <v>282</v>
      </c>
      <c r="C109" s="92">
        <v>1982</v>
      </c>
      <c r="D109" s="92">
        <f>2021-C109</f>
        <v>39</v>
      </c>
      <c r="E109" s="88" t="s">
        <v>315</v>
      </c>
      <c r="F109" s="88"/>
      <c r="G109" s="181" t="s">
        <v>8</v>
      </c>
      <c r="H109" s="180">
        <v>45198</v>
      </c>
      <c r="I109" s="182" t="s">
        <v>520</v>
      </c>
      <c r="J109" s="181" t="s">
        <v>8</v>
      </c>
      <c r="K109" s="180">
        <v>45198</v>
      </c>
      <c r="L109" s="182" t="s">
        <v>520</v>
      </c>
      <c r="M109" s="186">
        <v>45928</v>
      </c>
      <c r="N109" s="157"/>
      <c r="O109" s="93"/>
      <c r="P109" s="93"/>
      <c r="Q109" s="47" t="e">
        <f>VLOOKUP($B109,[1]Лист1!$B$5:$G$100,5,0)</f>
        <v>#N/A</v>
      </c>
      <c r="R109" s="47" t="e">
        <f>VLOOKUP($B109,[1]Лист1!$B$5:$G$100,5,0)</f>
        <v>#N/A</v>
      </c>
      <c r="S109" s="93"/>
      <c r="T109" s="23" t="s">
        <v>428</v>
      </c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93"/>
      <c r="AY109" s="93"/>
      <c r="AZ109" s="93"/>
      <c r="BA109" s="93"/>
      <c r="BB109" s="93"/>
      <c r="BC109" s="93"/>
      <c r="BD109" s="93"/>
      <c r="BE109" s="93"/>
      <c r="BF109" s="93"/>
      <c r="BG109" s="93"/>
      <c r="BH109" s="93"/>
      <c r="BI109" s="93"/>
      <c r="BJ109" s="93"/>
      <c r="BK109" s="93"/>
      <c r="BL109" s="93"/>
      <c r="BM109" s="93"/>
      <c r="BN109" s="93"/>
      <c r="BO109" s="93"/>
      <c r="BP109" s="93"/>
      <c r="BQ109" s="93"/>
      <c r="BR109" s="93"/>
      <c r="BS109" s="93"/>
      <c r="BT109" s="93"/>
      <c r="BU109" s="93"/>
      <c r="BV109" s="93"/>
      <c r="BW109" s="93"/>
      <c r="BX109" s="93"/>
      <c r="BY109" s="93"/>
      <c r="BZ109" s="93"/>
      <c r="CA109" s="93"/>
      <c r="CB109" s="93"/>
      <c r="CC109" s="93"/>
      <c r="CD109" s="93"/>
      <c r="CE109" s="93"/>
      <c r="CF109" s="93"/>
      <c r="CG109" s="93"/>
      <c r="CH109" s="93"/>
      <c r="CI109" s="93"/>
      <c r="CJ109" s="93"/>
      <c r="CK109" s="93"/>
      <c r="CL109" s="93"/>
      <c r="CM109" s="93"/>
      <c r="CN109" s="93"/>
      <c r="CO109" s="93"/>
      <c r="CP109" s="93"/>
      <c r="CQ109" s="93"/>
      <c r="CR109" s="93"/>
      <c r="CS109" s="93"/>
      <c r="CT109" s="93"/>
      <c r="CU109" s="93"/>
      <c r="CV109" s="93"/>
      <c r="CW109" s="93"/>
      <c r="CX109" s="93"/>
      <c r="CY109" s="93"/>
      <c r="CZ109" s="93"/>
      <c r="DA109" s="93"/>
      <c r="DB109" s="93"/>
      <c r="DC109" s="93"/>
      <c r="DD109" s="93"/>
      <c r="DE109" s="93"/>
      <c r="DF109" s="93"/>
      <c r="DG109" s="93"/>
      <c r="DH109" s="93"/>
      <c r="DI109" s="93"/>
      <c r="DJ109" s="93"/>
      <c r="DK109" s="93"/>
      <c r="DL109" s="93"/>
      <c r="DM109" s="93"/>
      <c r="DN109" s="93"/>
      <c r="DO109" s="93"/>
      <c r="DP109" s="93"/>
      <c r="DQ109" s="93"/>
      <c r="DR109" s="93"/>
      <c r="DS109" s="93"/>
      <c r="DT109" s="93"/>
      <c r="DU109" s="93"/>
      <c r="DV109" s="93"/>
      <c r="DW109" s="93"/>
      <c r="DX109" s="93"/>
      <c r="DY109" s="93"/>
      <c r="DZ109" s="93"/>
      <c r="EA109" s="93"/>
      <c r="EB109" s="93"/>
      <c r="EC109" s="93"/>
      <c r="ED109" s="93"/>
      <c r="EE109" s="93"/>
      <c r="EF109" s="93"/>
      <c r="EG109" s="93"/>
      <c r="EH109" s="93"/>
      <c r="EI109" s="93"/>
      <c r="EJ109" s="93"/>
      <c r="EK109" s="93"/>
      <c r="EL109" s="93"/>
      <c r="EM109" s="93"/>
      <c r="EN109" s="93"/>
      <c r="EO109" s="93"/>
      <c r="EP109" s="93"/>
      <c r="EQ109" s="93"/>
      <c r="ER109" s="93"/>
      <c r="ES109" s="93"/>
      <c r="ET109" s="93"/>
      <c r="EU109" s="93"/>
      <c r="EV109" s="93"/>
      <c r="EW109" s="93"/>
      <c r="EX109" s="93"/>
      <c r="EY109" s="93"/>
      <c r="EZ109" s="93"/>
      <c r="FA109" s="93"/>
      <c r="FB109" s="93"/>
      <c r="FC109" s="93"/>
      <c r="FD109" s="93"/>
      <c r="FE109" s="93"/>
      <c r="FF109" s="93"/>
      <c r="FG109" s="93"/>
      <c r="FH109" s="93"/>
      <c r="FI109" s="93"/>
      <c r="FJ109" s="93"/>
      <c r="FK109" s="93"/>
      <c r="FL109" s="93"/>
      <c r="FM109" s="93"/>
      <c r="FN109" s="93"/>
      <c r="FO109" s="93"/>
      <c r="FP109" s="93"/>
      <c r="FQ109" s="93"/>
      <c r="FR109" s="93"/>
      <c r="FS109" s="93"/>
      <c r="FT109" s="93"/>
      <c r="FU109" s="93"/>
      <c r="FV109" s="93"/>
      <c r="FW109" s="93"/>
      <c r="FX109" s="93"/>
      <c r="FY109" s="93"/>
      <c r="FZ109" s="93"/>
      <c r="GA109" s="93"/>
      <c r="GB109" s="93"/>
      <c r="GC109" s="93"/>
      <c r="GD109" s="93"/>
      <c r="GE109" s="93"/>
      <c r="GF109" s="93"/>
      <c r="GG109" s="93"/>
      <c r="GH109" s="93"/>
      <c r="GI109" s="93"/>
      <c r="GJ109" s="93"/>
      <c r="GK109" s="93"/>
      <c r="GL109" s="93"/>
      <c r="GM109" s="93"/>
      <c r="GN109" s="93"/>
      <c r="GO109" s="93"/>
      <c r="GP109" s="93"/>
      <c r="GQ109" s="93"/>
      <c r="GR109" s="93"/>
      <c r="GS109" s="93"/>
      <c r="GT109" s="93"/>
      <c r="GU109" s="93"/>
      <c r="GV109" s="93"/>
      <c r="GW109" s="93"/>
      <c r="GX109" s="93"/>
      <c r="GY109" s="93"/>
      <c r="GZ109" s="93"/>
      <c r="HA109" s="93"/>
      <c r="HB109" s="93"/>
      <c r="HC109" s="93"/>
      <c r="HD109" s="93"/>
      <c r="HE109" s="93"/>
      <c r="HF109" s="93"/>
      <c r="HG109" s="93"/>
      <c r="HH109" s="93"/>
      <c r="HI109" s="93"/>
      <c r="HJ109" s="93"/>
      <c r="HK109" s="93"/>
      <c r="HL109" s="93"/>
      <c r="HM109" s="93"/>
      <c r="HN109" s="93"/>
      <c r="HO109" s="93"/>
      <c r="HP109" s="93"/>
      <c r="HQ109" s="93"/>
      <c r="HR109" s="93"/>
      <c r="HS109" s="93"/>
      <c r="HT109" s="93"/>
      <c r="HU109" s="93"/>
      <c r="HV109" s="93"/>
      <c r="HW109" s="93"/>
      <c r="HX109" s="93"/>
      <c r="HY109" s="93"/>
      <c r="HZ109" s="93"/>
      <c r="IA109" s="93"/>
      <c r="IB109" s="93"/>
      <c r="IC109" s="93"/>
      <c r="ID109" s="93"/>
      <c r="IE109" s="93"/>
      <c r="IF109" s="93"/>
      <c r="IG109" s="93"/>
      <c r="IH109" s="93"/>
      <c r="II109" s="93"/>
      <c r="IJ109" s="93"/>
      <c r="IK109" s="93"/>
      <c r="IL109" s="93"/>
      <c r="IM109" s="93"/>
      <c r="IN109" s="93"/>
      <c r="IO109" s="93"/>
      <c r="IP109" s="93"/>
      <c r="IQ109" s="93"/>
      <c r="IR109" s="93"/>
      <c r="IS109" s="93"/>
      <c r="IT109" s="93"/>
      <c r="IU109" s="93"/>
      <c r="IV109" s="93"/>
    </row>
    <row r="110" spans="1:256" x14ac:dyDescent="0.25">
      <c r="A110" s="184">
        <v>108</v>
      </c>
      <c r="B110" s="91" t="s">
        <v>487</v>
      </c>
      <c r="C110" s="87"/>
      <c r="D110" s="87"/>
      <c r="E110" s="88"/>
      <c r="F110" s="88"/>
      <c r="G110" s="181" t="s">
        <v>15</v>
      </c>
      <c r="H110" s="180">
        <v>44673</v>
      </c>
      <c r="I110" s="182" t="s">
        <v>491</v>
      </c>
      <c r="J110" s="181" t="s">
        <v>15</v>
      </c>
      <c r="K110" s="180">
        <v>45038</v>
      </c>
      <c r="L110" s="182" t="s">
        <v>495</v>
      </c>
      <c r="M110" s="180">
        <v>45404</v>
      </c>
      <c r="N110" s="171"/>
      <c r="O110" s="27"/>
      <c r="P110" s="72"/>
      <c r="Q110" s="72"/>
      <c r="R110" s="72"/>
      <c r="S110" s="72"/>
      <c r="T110" s="71"/>
      <c r="U110" s="71"/>
      <c r="V110" s="71"/>
      <c r="W110" s="71"/>
    </row>
    <row r="115" spans="11:12" x14ac:dyDescent="0.25">
      <c r="K115" s="10" t="s">
        <v>11</v>
      </c>
      <c r="L115" s="10">
        <f>COUNTIF($J$3:$J$110,"ЮС")</f>
        <v>0</v>
      </c>
    </row>
    <row r="116" spans="11:12" x14ac:dyDescent="0.25">
      <c r="K116" s="10" t="s">
        <v>15</v>
      </c>
      <c r="L116" s="10">
        <f>COUNTIF($J$3:$J$110,"СС3К")</f>
        <v>41</v>
      </c>
    </row>
    <row r="117" spans="11:12" x14ac:dyDescent="0.25">
      <c r="K117" s="10" t="s">
        <v>18</v>
      </c>
      <c r="L117" s="10">
        <f>COUNTIF($J$3:$J$110,"СС2К")</f>
        <v>19</v>
      </c>
    </row>
    <row r="118" spans="11:12" x14ac:dyDescent="0.25">
      <c r="K118" s="10" t="s">
        <v>8</v>
      </c>
      <c r="L118" s="10">
        <f>COUNTIF($J$3:$J$110,"СС1К")</f>
        <v>26</v>
      </c>
    </row>
    <row r="119" spans="11:12" x14ac:dyDescent="0.25">
      <c r="K119" s="10" t="s">
        <v>73</v>
      </c>
      <c r="L119" s="10">
        <f>COUNTIF($J$3:$J$110,"ССВК")</f>
        <v>8</v>
      </c>
    </row>
    <row r="120" spans="11:12" x14ac:dyDescent="0.25">
      <c r="K120" s="39"/>
      <c r="L120" s="2">
        <f>SUM(L115:L119)</f>
        <v>94</v>
      </c>
    </row>
  </sheetData>
  <autoFilter ref="A2:IV91">
    <sortState ref="A4:IV91">
      <sortCondition ref="B2:B77"/>
    </sortState>
  </autoFilter>
  <mergeCells count="9">
    <mergeCell ref="M1:M2"/>
    <mergeCell ref="C1:C2"/>
    <mergeCell ref="D1:D2"/>
    <mergeCell ref="J1:L1"/>
    <mergeCell ref="A1:A2"/>
    <mergeCell ref="B1:B2"/>
    <mergeCell ref="E1:E2"/>
    <mergeCell ref="G1:I1"/>
    <mergeCell ref="F1:F2"/>
  </mergeCells>
  <conditionalFormatting sqref="F100">
    <cfRule type="duplicateValues" dxfId="7" priority="8" stopIfTrue="1"/>
  </conditionalFormatting>
  <conditionalFormatting sqref="F6">
    <cfRule type="duplicateValues" dxfId="6" priority="7" stopIfTrue="1"/>
  </conditionalFormatting>
  <conditionalFormatting sqref="F35">
    <cfRule type="duplicateValues" dxfId="5" priority="6" stopIfTrue="1"/>
  </conditionalFormatting>
  <conditionalFormatting sqref="F49">
    <cfRule type="duplicateValues" dxfId="4" priority="5" stopIfTrue="1"/>
  </conditionalFormatting>
  <conditionalFormatting sqref="F60">
    <cfRule type="duplicateValues" dxfId="3" priority="4" stopIfTrue="1"/>
  </conditionalFormatting>
  <conditionalFormatting sqref="F85">
    <cfRule type="duplicateValues" dxfId="2" priority="2" stopIfTrue="1"/>
  </conditionalFormatting>
  <conditionalFormatting sqref="F101">
    <cfRule type="duplicateValues" dxfId="1" priority="1" stopIfTrue="1"/>
  </conditionalFormatting>
  <conditionalFormatting sqref="F65:F67">
    <cfRule type="duplicateValues" dxfId="0" priority="9" stopIfTrue="1"/>
  </conditionalFormatting>
  <pageMargins left="0.7" right="0.7" top="0.75" bottom="0.75" header="0.3" footer="0.3"/>
  <pageSetup paperSize="9" orientation="portrait" horizont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383"/>
  <sheetViews>
    <sheetView zoomScale="90" zoomScaleNormal="90" workbookViewId="0">
      <pane xSplit="2" ySplit="2" topLeftCell="C357" activePane="bottomRight" state="frozen"/>
      <selection pane="topRight" activeCell="C1" sqref="C1"/>
      <selection pane="bottomLeft" activeCell="A4" sqref="A4"/>
      <selection pane="bottomRight" activeCell="A263" sqref="A263:A371"/>
    </sheetView>
  </sheetViews>
  <sheetFormatPr defaultColWidth="8.85546875" defaultRowHeight="15.75" outlineLevelCol="1" x14ac:dyDescent="0.25"/>
  <cols>
    <col min="1" max="1" width="4.7109375" style="5" bestFit="1" customWidth="1"/>
    <col min="2" max="2" width="42.140625" style="25" customWidth="1"/>
    <col min="3" max="3" width="10.42578125" style="40" hidden="1" customWidth="1" outlineLevel="1"/>
    <col min="4" max="4" width="8.42578125" style="40" hidden="1" customWidth="1" outlineLevel="1"/>
    <col min="5" max="5" width="22.140625" style="25" hidden="1" customWidth="1" outlineLevel="1"/>
    <col min="6" max="6" width="16.28515625" style="25" hidden="1" customWidth="1" outlineLevel="1"/>
    <col min="7" max="7" width="8.140625" style="40" customWidth="1" collapsed="1"/>
    <col min="8" max="8" width="16.28515625" style="20" customWidth="1"/>
    <col min="9" max="9" width="14.5703125" style="20" customWidth="1"/>
    <col min="10" max="10" width="9.28515625" style="18" bestFit="1" customWidth="1" collapsed="1"/>
    <col min="11" max="11" width="14.42578125" style="19" customWidth="1"/>
    <col min="12" max="12" width="12" style="20" bestFit="1" customWidth="1"/>
    <col min="13" max="13" width="14.28515625" style="20" customWidth="1"/>
    <col min="14" max="14" width="14.28515625" style="23" customWidth="1"/>
    <col min="15" max="15" width="4.28515625" style="23" customWidth="1"/>
    <col min="16" max="16" width="5.7109375" style="47" customWidth="1"/>
    <col min="17" max="18" width="8.85546875" style="47" hidden="1" customWidth="1"/>
    <col min="19" max="19" width="0" style="47" hidden="1" customWidth="1"/>
    <col min="20" max="21" width="8.85546875" style="23" hidden="1" customWidth="1" outlineLevel="1"/>
    <col min="22" max="22" width="8.85546875" style="23" collapsed="1"/>
    <col min="23" max="239" width="8.85546875" style="23"/>
    <col min="240" max="240" width="4.7109375" style="23" bestFit="1" customWidth="1"/>
    <col min="241" max="241" width="44.28515625" style="23" bestFit="1" customWidth="1"/>
    <col min="242" max="242" width="8.85546875" style="23" customWidth="1"/>
    <col min="243" max="243" width="15.140625" style="23" bestFit="1" customWidth="1"/>
    <col min="244" max="244" width="11.28515625" style="23" bestFit="1" customWidth="1"/>
    <col min="245" max="245" width="15.28515625" style="23" bestFit="1" customWidth="1"/>
    <col min="246" max="246" width="12.7109375" style="23" customWidth="1"/>
    <col min="247" max="247" width="15.5703125" style="23" customWidth="1"/>
    <col min="248" max="16384" width="8.85546875" style="23"/>
  </cols>
  <sheetData>
    <row r="1" spans="1:256" s="1" customFormat="1" ht="15.6" customHeight="1" x14ac:dyDescent="0.25">
      <c r="A1" s="195" t="s">
        <v>0</v>
      </c>
      <c r="B1" s="197" t="s">
        <v>1</v>
      </c>
      <c r="C1" s="190" t="s">
        <v>370</v>
      </c>
      <c r="D1" s="190" t="s">
        <v>371</v>
      </c>
      <c r="E1" s="199" t="s">
        <v>2</v>
      </c>
      <c r="F1" s="199" t="s">
        <v>357</v>
      </c>
      <c r="G1" s="201" t="s">
        <v>262</v>
      </c>
      <c r="H1" s="202"/>
      <c r="I1" s="203"/>
      <c r="J1" s="192" t="s">
        <v>3</v>
      </c>
      <c r="K1" s="193"/>
      <c r="L1" s="194"/>
      <c r="M1" s="189" t="s">
        <v>369</v>
      </c>
      <c r="N1" s="22"/>
      <c r="O1" s="22"/>
      <c r="P1" s="46"/>
      <c r="Q1" s="46" t="s">
        <v>377</v>
      </c>
      <c r="R1" s="46" t="s">
        <v>376</v>
      </c>
      <c r="S1" s="46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</row>
    <row r="2" spans="1:256" x14ac:dyDescent="0.25">
      <c r="A2" s="196"/>
      <c r="B2" s="198"/>
      <c r="C2" s="191"/>
      <c r="D2" s="191"/>
      <c r="E2" s="200"/>
      <c r="F2" s="204"/>
      <c r="G2" s="2" t="s">
        <v>4</v>
      </c>
      <c r="H2" s="4" t="s">
        <v>261</v>
      </c>
      <c r="I2" s="4" t="s">
        <v>5</v>
      </c>
      <c r="J2" s="2" t="s">
        <v>4</v>
      </c>
      <c r="K2" s="3" t="s">
        <v>261</v>
      </c>
      <c r="L2" s="4" t="s">
        <v>5</v>
      </c>
      <c r="M2" s="189"/>
      <c r="T2" s="23" t="s">
        <v>436</v>
      </c>
      <c r="U2" s="23" t="s">
        <v>437</v>
      </c>
    </row>
    <row r="3" spans="1:256" x14ac:dyDescent="0.25">
      <c r="A3" s="6">
        <v>1</v>
      </c>
      <c r="B3" s="7" t="s">
        <v>6</v>
      </c>
      <c r="C3" s="8"/>
      <c r="D3" s="8">
        <f>2021-C3</f>
        <v>2021</v>
      </c>
      <c r="E3" s="24" t="s">
        <v>7</v>
      </c>
      <c r="F3" s="24"/>
      <c r="G3" s="10" t="s">
        <v>8</v>
      </c>
      <c r="H3" s="9">
        <v>42916</v>
      </c>
      <c r="I3" s="11">
        <v>114</v>
      </c>
      <c r="J3" s="10" t="s">
        <v>8</v>
      </c>
      <c r="K3" s="58">
        <v>43646</v>
      </c>
      <c r="L3" s="11" t="s">
        <v>30</v>
      </c>
      <c r="M3" s="9">
        <f>K3+365*2</f>
        <v>44376</v>
      </c>
      <c r="N3" s="23" t="str">
        <f>IF(K3&gt;0,E3,"")</f>
        <v>дистанции горные</v>
      </c>
      <c r="P3" s="23"/>
      <c r="Q3" s="47" t="e">
        <f>VLOOKUP($B3,[1]Лист1!$B$5:$G$100,4,0)</f>
        <v>#N/A</v>
      </c>
      <c r="R3" s="47" t="e">
        <f>VLOOKUP($B3,[1]Лист1!$B$5:$G$100,5,0)</f>
        <v>#N/A</v>
      </c>
      <c r="S3" s="23"/>
      <c r="T3" t="s">
        <v>463</v>
      </c>
      <c r="U3" t="s">
        <v>464</v>
      </c>
    </row>
    <row r="4" spans="1:256" x14ac:dyDescent="0.25">
      <c r="A4" s="6">
        <v>2</v>
      </c>
      <c r="B4" s="24" t="s">
        <v>305</v>
      </c>
      <c r="C4" s="8"/>
      <c r="D4" s="8">
        <f>2021-C4</f>
        <v>2021</v>
      </c>
      <c r="E4" s="24" t="s">
        <v>7</v>
      </c>
      <c r="F4" s="24"/>
      <c r="G4" s="10" t="s">
        <v>15</v>
      </c>
      <c r="H4" s="9">
        <v>43577</v>
      </c>
      <c r="I4" s="11" t="s">
        <v>301</v>
      </c>
      <c r="J4" s="10" t="s">
        <v>15</v>
      </c>
      <c r="K4" s="9">
        <v>44308</v>
      </c>
      <c r="L4" s="11" t="s">
        <v>365</v>
      </c>
      <c r="M4" s="9">
        <f>K4+365-1</f>
        <v>44672</v>
      </c>
      <c r="N4" s="23" t="str">
        <f t="shared" ref="N4:N75" si="0">IF(K4&gt;0,E4,"")</f>
        <v>дистанции горные</v>
      </c>
      <c r="P4" s="23"/>
      <c r="Q4" s="47" t="e">
        <f>VLOOKUP($B4,[1]Лист1!$B$5:$G$100,4,0)</f>
        <v>#N/A</v>
      </c>
      <c r="R4" s="47" t="e">
        <f>VLOOKUP($B4,[1]Лист1!$B$5:$G$100,5,0)</f>
        <v>#N/A</v>
      </c>
      <c r="S4" s="23"/>
      <c r="T4" t="s">
        <v>463</v>
      </c>
      <c r="U4" t="s">
        <v>465</v>
      </c>
    </row>
    <row r="5" spans="1:256" x14ac:dyDescent="0.25">
      <c r="A5" s="6">
        <v>3</v>
      </c>
      <c r="B5" s="24" t="s">
        <v>447</v>
      </c>
      <c r="C5" s="8"/>
      <c r="D5" s="8">
        <f>2021-C5</f>
        <v>2021</v>
      </c>
      <c r="E5" s="24" t="s">
        <v>315</v>
      </c>
      <c r="F5" s="24"/>
      <c r="G5" s="10" t="s">
        <v>15</v>
      </c>
      <c r="H5" s="9">
        <v>44251</v>
      </c>
      <c r="I5" s="11" t="s">
        <v>446</v>
      </c>
      <c r="J5" s="10" t="s">
        <v>15</v>
      </c>
      <c r="K5" s="9">
        <v>44251</v>
      </c>
      <c r="L5" s="11" t="s">
        <v>446</v>
      </c>
      <c r="M5" s="9">
        <f>K5+365-1</f>
        <v>44615</v>
      </c>
      <c r="N5" s="23" t="str">
        <f t="shared" si="0"/>
        <v>маршруты</v>
      </c>
      <c r="P5" s="23"/>
      <c r="S5" s="23"/>
    </row>
    <row r="6" spans="1:256" x14ac:dyDescent="0.25">
      <c r="A6" s="6">
        <v>4</v>
      </c>
      <c r="B6" s="24" t="s">
        <v>9</v>
      </c>
      <c r="C6" s="8">
        <v>2004</v>
      </c>
      <c r="D6" s="8">
        <f t="shared" ref="D6:D69" si="1">2021-C6</f>
        <v>17</v>
      </c>
      <c r="E6" s="24" t="s">
        <v>10</v>
      </c>
      <c r="F6" s="24"/>
      <c r="G6" s="10" t="s">
        <v>11</v>
      </c>
      <c r="H6" s="9">
        <v>43161</v>
      </c>
      <c r="I6" s="11">
        <v>81</v>
      </c>
      <c r="J6" s="10" t="s">
        <v>266</v>
      </c>
      <c r="K6" s="9"/>
      <c r="L6" s="11"/>
      <c r="M6" s="9"/>
      <c r="N6" s="23" t="str">
        <f t="shared" si="0"/>
        <v/>
      </c>
      <c r="P6" s="23"/>
      <c r="Q6" s="47" t="e">
        <f>VLOOKUP($B6,[1]Лист1!$B$5:$G$100,4,0)</f>
        <v>#N/A</v>
      </c>
      <c r="R6" s="47" t="e">
        <f>VLOOKUP($B6,[1]Лист1!$B$5:$G$100,5,0)</f>
        <v>#N/A</v>
      </c>
      <c r="S6" s="65" t="s">
        <v>371</v>
      </c>
      <c r="T6" s="23" t="s">
        <v>427</v>
      </c>
    </row>
    <row r="7" spans="1:256" s="14" customFormat="1" x14ac:dyDescent="0.25">
      <c r="A7" s="6">
        <v>5</v>
      </c>
      <c r="B7" s="24" t="s">
        <v>12</v>
      </c>
      <c r="C7" s="8">
        <v>2002</v>
      </c>
      <c r="D7" s="8">
        <f t="shared" si="1"/>
        <v>19</v>
      </c>
      <c r="E7" s="24" t="s">
        <v>10</v>
      </c>
      <c r="F7" s="24"/>
      <c r="G7" s="10" t="s">
        <v>15</v>
      </c>
      <c r="H7" s="9">
        <v>43563</v>
      </c>
      <c r="I7" s="11" t="s">
        <v>285</v>
      </c>
      <c r="J7" s="10" t="s">
        <v>15</v>
      </c>
      <c r="K7" s="12">
        <v>44308</v>
      </c>
      <c r="L7" s="11" t="s">
        <v>365</v>
      </c>
      <c r="M7" s="9">
        <f>K7+365-1</f>
        <v>44672</v>
      </c>
      <c r="N7" s="23" t="str">
        <f t="shared" si="0"/>
        <v>дистанции пешеходные</v>
      </c>
      <c r="O7" s="23"/>
      <c r="P7" s="23"/>
      <c r="Q7" s="47">
        <f>VLOOKUP($B7,[1]Лист1!$B$5:$G$100,4,0)</f>
        <v>0</v>
      </c>
      <c r="R7" s="47">
        <f>VLOOKUP($B7,[1]Лист1!$B$5:$G$100,5,0)</f>
        <v>0</v>
      </c>
      <c r="S7" s="23"/>
      <c r="T7" s="23" t="s">
        <v>427</v>
      </c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</row>
    <row r="8" spans="1:256" x14ac:dyDescent="0.25">
      <c r="A8" s="6">
        <v>6</v>
      </c>
      <c r="B8" s="24" t="s">
        <v>13</v>
      </c>
      <c r="C8" s="8"/>
      <c r="D8" s="8">
        <f t="shared" si="1"/>
        <v>2021</v>
      </c>
      <c r="E8" s="24" t="s">
        <v>14</v>
      </c>
      <c r="F8" s="24"/>
      <c r="G8" s="10" t="s">
        <v>15</v>
      </c>
      <c r="H8" s="12">
        <v>42825</v>
      </c>
      <c r="I8" s="11">
        <v>39</v>
      </c>
      <c r="J8" s="10" t="s">
        <v>266</v>
      </c>
      <c r="K8" s="9"/>
      <c r="L8" s="11"/>
      <c r="M8" s="9"/>
      <c r="N8" s="23" t="str">
        <f t="shared" si="0"/>
        <v/>
      </c>
      <c r="Q8" s="47" t="e">
        <f>VLOOKUP($B8,[1]Лист1!$B$5:$G$100,4,0)</f>
        <v>#N/A</v>
      </c>
      <c r="R8" s="47" t="e">
        <f>VLOOKUP($B8,[1]Лист1!$B$5:$G$100,5,0)</f>
        <v>#N/A</v>
      </c>
    </row>
    <row r="9" spans="1:256" s="42" customFormat="1" x14ac:dyDescent="0.25">
      <c r="A9" s="6">
        <v>7</v>
      </c>
      <c r="B9" s="24" t="s">
        <v>16</v>
      </c>
      <c r="C9" s="8"/>
      <c r="D9" s="8">
        <f t="shared" si="1"/>
        <v>2021</v>
      </c>
      <c r="E9" s="24" t="s">
        <v>7</v>
      </c>
      <c r="F9" s="24"/>
      <c r="G9" s="10" t="s">
        <v>8</v>
      </c>
      <c r="H9" s="9">
        <v>42916</v>
      </c>
      <c r="I9" s="11">
        <v>114</v>
      </c>
      <c r="J9" s="10" t="s">
        <v>8</v>
      </c>
      <c r="K9" s="9">
        <v>43646</v>
      </c>
      <c r="L9" s="11" t="s">
        <v>30</v>
      </c>
      <c r="M9" s="9">
        <f>K9+365*2</f>
        <v>44376</v>
      </c>
      <c r="N9" s="23" t="str">
        <f t="shared" si="0"/>
        <v>дистанции горные</v>
      </c>
      <c r="O9" s="5"/>
      <c r="P9" s="5"/>
      <c r="Q9" s="47" t="e">
        <f>VLOOKUP($B9,[1]Лист1!$B$5:$G$100,4,0)</f>
        <v>#N/A</v>
      </c>
      <c r="R9" s="47" t="e">
        <f>VLOOKUP($B9,[1]Лист1!$B$5:$G$100,5,0)</f>
        <v>#N/A</v>
      </c>
      <c r="S9" s="5"/>
      <c r="T9" t="s">
        <v>466</v>
      </c>
      <c r="U9" t="s">
        <v>464</v>
      </c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</row>
    <row r="10" spans="1:256" s="42" customFormat="1" x14ac:dyDescent="0.25">
      <c r="A10" s="6">
        <v>8</v>
      </c>
      <c r="B10" s="24" t="s">
        <v>17</v>
      </c>
      <c r="C10" s="8">
        <v>1994</v>
      </c>
      <c r="D10" s="8">
        <f t="shared" si="1"/>
        <v>27</v>
      </c>
      <c r="E10" s="24" t="s">
        <v>10</v>
      </c>
      <c r="F10" s="24"/>
      <c r="G10" s="10" t="s">
        <v>18</v>
      </c>
      <c r="H10" s="9">
        <v>42825</v>
      </c>
      <c r="I10" s="11">
        <v>39</v>
      </c>
      <c r="J10" s="10" t="s">
        <v>15</v>
      </c>
      <c r="K10" s="9">
        <v>44286</v>
      </c>
      <c r="L10" s="11" t="s">
        <v>415</v>
      </c>
      <c r="M10" s="9">
        <f>K10+365-1</f>
        <v>44650</v>
      </c>
      <c r="N10" s="23" t="str">
        <f t="shared" si="0"/>
        <v>дистанции пешеходные</v>
      </c>
      <c r="O10" s="5"/>
      <c r="P10" s="5"/>
      <c r="Q10" s="47" t="e">
        <f>VLOOKUP($B10,[1]Лист1!$B$5:$G$100,4,0)</f>
        <v>#N/A</v>
      </c>
      <c r="R10" s="47" t="e">
        <f>VLOOKUP($B10,[1]Лист1!$B$5:$G$100,5,0)</f>
        <v>#N/A</v>
      </c>
      <c r="S10" s="5"/>
      <c r="T10" s="5" t="s">
        <v>439</v>
      </c>
      <c r="U10" s="67" t="s">
        <v>461</v>
      </c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</row>
    <row r="11" spans="1:256" x14ac:dyDescent="0.25">
      <c r="A11" s="6">
        <v>9</v>
      </c>
      <c r="B11" s="24" t="s">
        <v>276</v>
      </c>
      <c r="C11" s="8"/>
      <c r="D11" s="8">
        <f t="shared" si="1"/>
        <v>2021</v>
      </c>
      <c r="E11" s="24" t="s">
        <v>10</v>
      </c>
      <c r="F11" s="24"/>
      <c r="G11" s="10" t="s">
        <v>15</v>
      </c>
      <c r="H11" s="9">
        <v>43531</v>
      </c>
      <c r="I11" s="11" t="s">
        <v>283</v>
      </c>
      <c r="J11" s="10" t="s">
        <v>266</v>
      </c>
      <c r="K11" s="9"/>
      <c r="L11" s="11"/>
      <c r="M11" s="9"/>
      <c r="N11" s="23" t="str">
        <f t="shared" si="0"/>
        <v/>
      </c>
      <c r="P11" s="23"/>
      <c r="Q11" s="47" t="e">
        <f>VLOOKUP($B11,[1]Лист1!$B$5:$G$100,4,0)</f>
        <v>#N/A</v>
      </c>
      <c r="R11" s="47" t="e">
        <f>VLOOKUP($B11,[1]Лист1!$B$5:$G$100,5,0)</f>
        <v>#N/A</v>
      </c>
      <c r="S11" s="66"/>
      <c r="T11" s="23" t="s">
        <v>428</v>
      </c>
    </row>
    <row r="12" spans="1:256" x14ac:dyDescent="0.25">
      <c r="A12" s="6">
        <v>10</v>
      </c>
      <c r="B12" s="24" t="s">
        <v>317</v>
      </c>
      <c r="C12" s="8"/>
      <c r="D12" s="8">
        <f t="shared" si="1"/>
        <v>2021</v>
      </c>
      <c r="E12" s="24" t="s">
        <v>315</v>
      </c>
      <c r="F12" s="24"/>
      <c r="G12" s="10" t="s">
        <v>15</v>
      </c>
      <c r="H12" s="9">
        <v>43577</v>
      </c>
      <c r="I12" s="11" t="s">
        <v>301</v>
      </c>
      <c r="J12" s="10" t="s">
        <v>266</v>
      </c>
      <c r="K12" s="9"/>
      <c r="L12" s="11"/>
      <c r="M12" s="9"/>
      <c r="N12" s="23" t="str">
        <f t="shared" si="0"/>
        <v/>
      </c>
      <c r="P12" s="23"/>
      <c r="Q12" s="47" t="e">
        <f>VLOOKUP($B12,[1]Лист1!$B$5:$G$100,4,0)</f>
        <v>#N/A</v>
      </c>
      <c r="R12" s="47" t="e">
        <f>VLOOKUP($B12,[1]Лист1!$B$5:$G$100,5,0)</f>
        <v>#N/A</v>
      </c>
      <c r="S12" s="23"/>
    </row>
    <row r="13" spans="1:256" x14ac:dyDescent="0.25">
      <c r="A13" s="6">
        <v>11</v>
      </c>
      <c r="B13" s="24" t="s">
        <v>19</v>
      </c>
      <c r="C13" s="8"/>
      <c r="D13" s="8">
        <f t="shared" si="1"/>
        <v>2021</v>
      </c>
      <c r="E13" s="24" t="s">
        <v>14</v>
      </c>
      <c r="F13" s="24"/>
      <c r="G13" s="10" t="s">
        <v>15</v>
      </c>
      <c r="H13" s="9">
        <v>43066</v>
      </c>
      <c r="I13" s="11">
        <v>237</v>
      </c>
      <c r="J13" s="10" t="s">
        <v>266</v>
      </c>
      <c r="K13" s="9"/>
      <c r="L13" s="11"/>
      <c r="M13" s="9"/>
      <c r="N13" s="23" t="str">
        <f t="shared" si="0"/>
        <v/>
      </c>
      <c r="P13" s="23"/>
      <c r="Q13" s="47" t="e">
        <f>VLOOKUP($B13,[1]Лист1!$B$5:$G$100,4,0)</f>
        <v>#N/A</v>
      </c>
      <c r="R13" s="47" t="e">
        <f>VLOOKUP($B13,[1]Лист1!$B$5:$G$100,5,0)</f>
        <v>#N/A</v>
      </c>
      <c r="S13" s="23"/>
    </row>
    <row r="14" spans="1:256" x14ac:dyDescent="0.25">
      <c r="A14" s="6">
        <v>12</v>
      </c>
      <c r="B14" s="24" t="s">
        <v>380</v>
      </c>
      <c r="C14" s="8"/>
      <c r="D14" s="8">
        <f t="shared" si="1"/>
        <v>2021</v>
      </c>
      <c r="E14" s="24" t="s">
        <v>315</v>
      </c>
      <c r="F14" s="24"/>
      <c r="G14" s="10" t="s">
        <v>15</v>
      </c>
      <c r="H14" s="9">
        <v>43892</v>
      </c>
      <c r="I14" s="11" t="s">
        <v>381</v>
      </c>
      <c r="J14" s="10" t="s">
        <v>15</v>
      </c>
      <c r="K14" s="9">
        <v>44286</v>
      </c>
      <c r="L14" s="11" t="s">
        <v>415</v>
      </c>
      <c r="M14" s="9">
        <f>K14+365-1</f>
        <v>44650</v>
      </c>
      <c r="N14" s="23" t="str">
        <f t="shared" si="0"/>
        <v>маршруты</v>
      </c>
      <c r="P14" s="23"/>
      <c r="Q14" s="47" t="e">
        <f>VLOOKUP($B14,[1]Лист1!$B$5:$G$100,4,0)</f>
        <v>#N/A</v>
      </c>
      <c r="R14" s="47" t="e">
        <f>VLOOKUP($B14,[1]Лист1!$B$5:$G$100,5,0)</f>
        <v>#N/A</v>
      </c>
      <c r="S14" s="23"/>
    </row>
    <row r="15" spans="1:256" x14ac:dyDescent="0.25">
      <c r="A15" s="6">
        <v>13</v>
      </c>
      <c r="B15" s="24" t="s">
        <v>367</v>
      </c>
      <c r="C15" s="8"/>
      <c r="D15" s="8">
        <f t="shared" si="1"/>
        <v>2021</v>
      </c>
      <c r="E15" s="24" t="s">
        <v>10</v>
      </c>
      <c r="F15" s="24"/>
      <c r="G15" s="10" t="s">
        <v>18</v>
      </c>
      <c r="H15" s="9">
        <v>43178</v>
      </c>
      <c r="I15" s="11">
        <v>49</v>
      </c>
      <c r="J15" s="10" t="s">
        <v>18</v>
      </c>
      <c r="K15" s="9">
        <v>43921</v>
      </c>
      <c r="L15" s="11" t="s">
        <v>414</v>
      </c>
      <c r="M15" s="9">
        <f>K15+365*2-1</f>
        <v>44650</v>
      </c>
      <c r="N15" s="23" t="str">
        <f t="shared" si="0"/>
        <v>дистанции пешеходные</v>
      </c>
      <c r="P15" s="23"/>
      <c r="Q15" s="47">
        <f>VLOOKUP($B15,[1]Лист1!$B$5:$G$100,4,0)</f>
        <v>6</v>
      </c>
      <c r="R15" s="47">
        <f>VLOOKUP($B15,[1]Лист1!$B$5:$G$100,5,0)</f>
        <v>6</v>
      </c>
      <c r="S15" s="23"/>
      <c r="U15" s="67" t="s">
        <v>461</v>
      </c>
    </row>
    <row r="16" spans="1:256" x14ac:dyDescent="0.25">
      <c r="A16" s="6">
        <v>14</v>
      </c>
      <c r="B16" s="24" t="s">
        <v>268</v>
      </c>
      <c r="C16" s="8"/>
      <c r="D16" s="8">
        <f t="shared" si="1"/>
        <v>2021</v>
      </c>
      <c r="E16" s="24" t="s">
        <v>218</v>
      </c>
      <c r="F16" s="24"/>
      <c r="G16" s="10" t="s">
        <v>15</v>
      </c>
      <c r="H16" s="9">
        <v>41019</v>
      </c>
      <c r="I16" s="11">
        <v>1308</v>
      </c>
      <c r="J16" s="10" t="s">
        <v>266</v>
      </c>
      <c r="K16" s="9"/>
      <c r="L16" s="11"/>
      <c r="M16" s="9"/>
      <c r="N16" s="23" t="str">
        <f t="shared" si="0"/>
        <v/>
      </c>
      <c r="P16" s="23"/>
      <c r="Q16" s="47" t="e">
        <f>VLOOKUP($B16,[1]Лист1!$B$5:$G$100,4,0)</f>
        <v>#N/A</v>
      </c>
      <c r="R16" s="47" t="e">
        <f>VLOOKUP($B16,[1]Лист1!$B$5:$G$100,5,0)</f>
        <v>#N/A</v>
      </c>
      <c r="S16" s="23"/>
    </row>
    <row r="17" spans="1:21" x14ac:dyDescent="0.25">
      <c r="A17" s="6">
        <v>15</v>
      </c>
      <c r="B17" s="24" t="s">
        <v>20</v>
      </c>
      <c r="C17" s="8">
        <v>1982</v>
      </c>
      <c r="D17" s="8">
        <f t="shared" si="1"/>
        <v>39</v>
      </c>
      <c r="E17" s="24" t="s">
        <v>10</v>
      </c>
      <c r="F17" s="24"/>
      <c r="G17" s="10" t="s">
        <v>18</v>
      </c>
      <c r="H17" s="9">
        <v>43178</v>
      </c>
      <c r="I17" s="11">
        <v>49</v>
      </c>
      <c r="J17" s="10" t="s">
        <v>18</v>
      </c>
      <c r="K17" s="9">
        <v>43921</v>
      </c>
      <c r="L17" s="11" t="s">
        <v>414</v>
      </c>
      <c r="M17" s="9">
        <f>K17+365*2-1</f>
        <v>44650</v>
      </c>
      <c r="N17" s="23" t="str">
        <f t="shared" si="0"/>
        <v>дистанции пешеходные</v>
      </c>
      <c r="P17" s="23"/>
      <c r="Q17" s="47">
        <f>VLOOKUP($B17,[1]Лист1!$B$5:$G$100,4,0)</f>
        <v>23</v>
      </c>
      <c r="R17" s="47">
        <f>VLOOKUP($B17,[1]Лист1!$B$5:$G$100,5,0)</f>
        <v>24</v>
      </c>
      <c r="S17" s="23"/>
      <c r="T17" s="23" t="s">
        <v>434</v>
      </c>
      <c r="U17" s="67" t="s">
        <v>461</v>
      </c>
    </row>
    <row r="18" spans="1:21" x14ac:dyDescent="0.25">
      <c r="A18" s="6">
        <v>16</v>
      </c>
      <c r="B18" s="24" t="s">
        <v>21</v>
      </c>
      <c r="C18" s="8">
        <v>1980</v>
      </c>
      <c r="D18" s="8">
        <f t="shared" si="1"/>
        <v>41</v>
      </c>
      <c r="E18" s="24" t="s">
        <v>10</v>
      </c>
      <c r="F18" s="24"/>
      <c r="G18" s="10" t="s">
        <v>8</v>
      </c>
      <c r="H18" s="9">
        <v>43178</v>
      </c>
      <c r="I18" s="11">
        <v>49</v>
      </c>
      <c r="J18" s="10" t="s">
        <v>8</v>
      </c>
      <c r="K18" s="9">
        <v>43921</v>
      </c>
      <c r="L18" s="11" t="s">
        <v>414</v>
      </c>
      <c r="M18" s="9">
        <f>K18+365*2-1</f>
        <v>44650</v>
      </c>
      <c r="N18" s="23" t="str">
        <f t="shared" si="0"/>
        <v>дистанции пешеходные</v>
      </c>
      <c r="P18" s="23"/>
      <c r="Q18" s="47">
        <f>VLOOKUP($B18,[1]Лист1!$B$5:$G$100,4,0)</f>
        <v>108</v>
      </c>
      <c r="R18" s="47">
        <f>VLOOKUP($B18,[1]Лист1!$B$5:$G$100,5,0)</f>
        <v>108</v>
      </c>
      <c r="S18" s="23"/>
      <c r="T18" s="23" t="s">
        <v>434</v>
      </c>
    </row>
    <row r="19" spans="1:21" x14ac:dyDescent="0.25">
      <c r="A19" s="6">
        <v>17</v>
      </c>
      <c r="B19" s="24" t="s">
        <v>22</v>
      </c>
      <c r="C19" s="8"/>
      <c r="D19" s="8">
        <f t="shared" si="1"/>
        <v>2021</v>
      </c>
      <c r="E19" s="24" t="s">
        <v>7</v>
      </c>
      <c r="F19" s="24"/>
      <c r="G19" s="10" t="s">
        <v>15</v>
      </c>
      <c r="H19" s="9">
        <v>43202</v>
      </c>
      <c r="I19" s="11">
        <v>73</v>
      </c>
      <c r="J19" s="10" t="s">
        <v>15</v>
      </c>
      <c r="K19" s="9">
        <v>44308</v>
      </c>
      <c r="L19" s="11" t="s">
        <v>365</v>
      </c>
      <c r="M19" s="9">
        <f>K19+365-1</f>
        <v>44672</v>
      </c>
      <c r="N19" s="23" t="str">
        <f t="shared" si="0"/>
        <v>дистанции горные</v>
      </c>
      <c r="P19" s="23"/>
      <c r="Q19" s="47" t="e">
        <f>VLOOKUP($B19,[1]Лист1!$B$5:$G$100,4,0)</f>
        <v>#N/A</v>
      </c>
      <c r="R19" s="47" t="e">
        <f>VLOOKUP($B19,[1]Лист1!$B$5:$G$100,5,0)</f>
        <v>#N/A</v>
      </c>
      <c r="S19" s="23"/>
      <c r="T19" t="s">
        <v>466</v>
      </c>
      <c r="U19" t="s">
        <v>469</v>
      </c>
    </row>
    <row r="20" spans="1:21" x14ac:dyDescent="0.25">
      <c r="A20" s="6">
        <v>18</v>
      </c>
      <c r="B20" s="24" t="s">
        <v>288</v>
      </c>
      <c r="C20" s="8"/>
      <c r="D20" s="8">
        <f t="shared" si="1"/>
        <v>2021</v>
      </c>
      <c r="E20" s="24" t="s">
        <v>289</v>
      </c>
      <c r="F20" s="24"/>
      <c r="G20" s="10" t="s">
        <v>15</v>
      </c>
      <c r="H20" s="9">
        <v>43577</v>
      </c>
      <c r="I20" s="11" t="s">
        <v>301</v>
      </c>
      <c r="J20" s="10" t="s">
        <v>266</v>
      </c>
      <c r="K20" s="9"/>
      <c r="L20" s="11"/>
      <c r="M20" s="9"/>
      <c r="N20" s="23" t="str">
        <f t="shared" si="0"/>
        <v/>
      </c>
      <c r="P20" s="23"/>
      <c r="Q20" s="47" t="e">
        <f>VLOOKUP($B20,[1]Лист1!$B$5:$G$100,4,0)</f>
        <v>#N/A</v>
      </c>
      <c r="R20" s="47" t="e">
        <f>VLOOKUP($B20,[1]Лист1!$B$5:$G$100,5,0)</f>
        <v>#N/A</v>
      </c>
      <c r="S20" s="23"/>
    </row>
    <row r="21" spans="1:21" x14ac:dyDescent="0.25">
      <c r="A21" s="6">
        <v>19</v>
      </c>
      <c r="B21" s="24" t="s">
        <v>402</v>
      </c>
      <c r="C21" s="8"/>
      <c r="D21" s="8">
        <f t="shared" si="1"/>
        <v>2021</v>
      </c>
      <c r="E21" s="24" t="s">
        <v>315</v>
      </c>
      <c r="F21" s="24"/>
      <c r="G21" s="10" t="s">
        <v>18</v>
      </c>
      <c r="H21" s="9">
        <v>43892</v>
      </c>
      <c r="I21" s="11" t="s">
        <v>381</v>
      </c>
      <c r="J21" s="10" t="s">
        <v>18</v>
      </c>
      <c r="K21" s="9">
        <v>43892</v>
      </c>
      <c r="L21" s="11" t="s">
        <v>381</v>
      </c>
      <c r="M21" s="9">
        <f>K21+365*2-1</f>
        <v>44621</v>
      </c>
      <c r="N21" s="23" t="str">
        <f t="shared" si="0"/>
        <v>маршруты</v>
      </c>
      <c r="P21" s="23"/>
      <c r="Q21" s="47" t="e">
        <f>VLOOKUP($B21,[1]Лист1!$B$5:$G$100,4,0)</f>
        <v>#N/A</v>
      </c>
      <c r="R21" s="47" t="e">
        <f>VLOOKUP($B21,[1]Лист1!$B$5:$G$100,5,0)</f>
        <v>#N/A</v>
      </c>
      <c r="S21" s="23"/>
      <c r="U21" s="64" t="s">
        <v>438</v>
      </c>
    </row>
    <row r="22" spans="1:21" x14ac:dyDescent="0.25">
      <c r="A22" s="6">
        <v>20</v>
      </c>
      <c r="B22" s="24" t="s">
        <v>23</v>
      </c>
      <c r="C22" s="8">
        <v>1999</v>
      </c>
      <c r="D22" s="8">
        <f t="shared" si="1"/>
        <v>22</v>
      </c>
      <c r="E22" s="24" t="s">
        <v>10</v>
      </c>
      <c r="F22" s="24"/>
      <c r="G22" s="10" t="s">
        <v>15</v>
      </c>
      <c r="H22" s="9">
        <v>43178</v>
      </c>
      <c r="I22" s="11">
        <v>49</v>
      </c>
      <c r="J22" s="10" t="s">
        <v>15</v>
      </c>
      <c r="K22" s="9">
        <v>44286</v>
      </c>
      <c r="L22" s="11" t="s">
        <v>415</v>
      </c>
      <c r="M22" s="9">
        <f>K22+365-1</f>
        <v>44650</v>
      </c>
      <c r="N22" s="23" t="str">
        <f t="shared" si="0"/>
        <v>дистанции пешеходные</v>
      </c>
      <c r="Q22" s="47" t="e">
        <f>VLOOKUP($B22,[1]Лист1!$B$5:$G$100,4,0)</f>
        <v>#N/A</v>
      </c>
      <c r="R22" s="47" t="e">
        <f>VLOOKUP($B22,[1]Лист1!$B$5:$G$100,5,0)</f>
        <v>#N/A</v>
      </c>
      <c r="T22" s="23" t="s">
        <v>440</v>
      </c>
      <c r="U22" s="67" t="s">
        <v>461</v>
      </c>
    </row>
    <row r="23" spans="1:21" x14ac:dyDescent="0.25">
      <c r="A23" s="6">
        <v>21</v>
      </c>
      <c r="B23" s="24" t="s">
        <v>24</v>
      </c>
      <c r="C23" s="8">
        <v>1981</v>
      </c>
      <c r="D23" s="8">
        <f t="shared" si="1"/>
        <v>40</v>
      </c>
      <c r="E23" s="24" t="s">
        <v>10</v>
      </c>
      <c r="F23" s="24"/>
      <c r="G23" s="10" t="s">
        <v>15</v>
      </c>
      <c r="H23" s="9">
        <v>42097</v>
      </c>
      <c r="I23" s="8">
        <v>1174</v>
      </c>
      <c r="J23" s="10" t="s">
        <v>266</v>
      </c>
      <c r="K23" s="9"/>
      <c r="L23" s="11"/>
      <c r="M23" s="9"/>
      <c r="N23" s="23" t="str">
        <f t="shared" si="0"/>
        <v/>
      </c>
      <c r="P23" s="23"/>
      <c r="Q23" s="47" t="e">
        <f>VLOOKUP($B23,[1]Лист1!$B$5:$G$100,4,0)</f>
        <v>#N/A</v>
      </c>
      <c r="R23" s="47" t="e">
        <f>VLOOKUP($B23,[1]Лист1!$B$5:$G$100,5,0)</f>
        <v>#N/A</v>
      </c>
      <c r="S23" s="23"/>
    </row>
    <row r="24" spans="1:21" x14ac:dyDescent="0.25">
      <c r="A24" s="6">
        <v>22</v>
      </c>
      <c r="B24" s="24" t="s">
        <v>318</v>
      </c>
      <c r="C24" s="8"/>
      <c r="D24" s="8">
        <f t="shared" si="1"/>
        <v>2021</v>
      </c>
      <c r="E24" s="24" t="s">
        <v>315</v>
      </c>
      <c r="F24" s="24"/>
      <c r="G24" s="10" t="s">
        <v>15</v>
      </c>
      <c r="H24" s="9">
        <v>43577</v>
      </c>
      <c r="I24" s="11" t="s">
        <v>301</v>
      </c>
      <c r="J24" s="10" t="s">
        <v>18</v>
      </c>
      <c r="K24" s="9">
        <v>44251</v>
      </c>
      <c r="L24" s="11" t="s">
        <v>446</v>
      </c>
      <c r="M24" s="9">
        <f>K24+365*2-1</f>
        <v>44980</v>
      </c>
      <c r="N24" s="23" t="str">
        <f t="shared" si="0"/>
        <v>маршруты</v>
      </c>
      <c r="P24" s="23"/>
      <c r="Q24" s="47" t="e">
        <f>VLOOKUP($B24,[1]Лист1!$B$5:$G$100,4,0)</f>
        <v>#N/A</v>
      </c>
      <c r="R24" s="47" t="e">
        <f>VLOOKUP($B24,[1]Лист1!$B$5:$G$100,5,0)</f>
        <v>#N/A</v>
      </c>
      <c r="S24" s="23"/>
      <c r="U24" s="64" t="s">
        <v>438</v>
      </c>
    </row>
    <row r="25" spans="1:21" x14ac:dyDescent="0.25">
      <c r="A25" s="6">
        <v>23</v>
      </c>
      <c r="B25" s="24" t="s">
        <v>26</v>
      </c>
      <c r="C25" s="8">
        <v>1991</v>
      </c>
      <c r="D25" s="8">
        <f t="shared" si="1"/>
        <v>30</v>
      </c>
      <c r="E25" s="24" t="s">
        <v>10</v>
      </c>
      <c r="F25" s="24"/>
      <c r="G25" s="10" t="s">
        <v>15</v>
      </c>
      <c r="H25" s="9">
        <v>41345</v>
      </c>
      <c r="I25" s="8">
        <v>717</v>
      </c>
      <c r="J25" s="10" t="s">
        <v>15</v>
      </c>
      <c r="K25" s="9">
        <v>44242</v>
      </c>
      <c r="L25" s="11" t="s">
        <v>378</v>
      </c>
      <c r="M25" s="9">
        <f>K25+365-1</f>
        <v>44606</v>
      </c>
      <c r="N25" s="23" t="str">
        <f t="shared" si="0"/>
        <v>дистанции пешеходные</v>
      </c>
      <c r="P25" s="23"/>
      <c r="Q25" s="47" t="e">
        <f>VLOOKUP($B25,[1]Лист1!$B$5:$G$100,4,0)</f>
        <v>#N/A</v>
      </c>
      <c r="R25" s="47" t="e">
        <f>VLOOKUP($B25,[1]Лист1!$B$5:$G$100,5,0)</f>
        <v>#N/A</v>
      </c>
      <c r="S25" s="23"/>
      <c r="T25" s="23" t="s">
        <v>430</v>
      </c>
      <c r="U25" s="67" t="s">
        <v>461</v>
      </c>
    </row>
    <row r="26" spans="1:21" x14ac:dyDescent="0.25">
      <c r="A26" s="6">
        <v>24</v>
      </c>
      <c r="B26" s="24" t="s">
        <v>27</v>
      </c>
      <c r="C26" s="8">
        <v>1966</v>
      </c>
      <c r="D26" s="8">
        <f t="shared" si="1"/>
        <v>55</v>
      </c>
      <c r="E26" s="24" t="s">
        <v>10</v>
      </c>
      <c r="F26" s="24"/>
      <c r="G26" s="10" t="s">
        <v>8</v>
      </c>
      <c r="H26" s="9">
        <v>41345</v>
      </c>
      <c r="I26" s="8">
        <v>717</v>
      </c>
      <c r="J26" s="10" t="s">
        <v>8</v>
      </c>
      <c r="K26" s="9">
        <v>44242</v>
      </c>
      <c r="L26" s="11" t="s">
        <v>25</v>
      </c>
      <c r="M26" s="9">
        <f>K26+365*2-1</f>
        <v>44971</v>
      </c>
      <c r="N26" s="23" t="str">
        <f t="shared" si="0"/>
        <v>дистанции пешеходные</v>
      </c>
      <c r="P26" s="23"/>
      <c r="Q26" s="47">
        <f>VLOOKUP($B26,[1]Лист1!$B$5:$G$100,4,0)</f>
        <v>35</v>
      </c>
      <c r="R26" s="47">
        <f>VLOOKUP($B26,[1]Лист1!$B$5:$G$100,5,0)</f>
        <v>35</v>
      </c>
      <c r="S26" s="23"/>
      <c r="T26" s="23" t="s">
        <v>430</v>
      </c>
      <c r="U26" s="67" t="s">
        <v>461</v>
      </c>
    </row>
    <row r="27" spans="1:21" x14ac:dyDescent="0.25">
      <c r="A27" s="6">
        <v>25</v>
      </c>
      <c r="B27" s="24" t="s">
        <v>382</v>
      </c>
      <c r="C27" s="8"/>
      <c r="D27" s="8">
        <f t="shared" si="1"/>
        <v>2021</v>
      </c>
      <c r="E27" s="24" t="s">
        <v>315</v>
      </c>
      <c r="F27" s="24"/>
      <c r="G27" s="10" t="s">
        <v>15</v>
      </c>
      <c r="H27" s="9">
        <v>43892</v>
      </c>
      <c r="I27" s="11" t="s">
        <v>381</v>
      </c>
      <c r="J27" s="10" t="s">
        <v>15</v>
      </c>
      <c r="K27" s="9">
        <v>44286</v>
      </c>
      <c r="L27" s="11" t="s">
        <v>415</v>
      </c>
      <c r="M27" s="9">
        <f>K27+365-1</f>
        <v>44650</v>
      </c>
      <c r="N27" s="23" t="str">
        <f t="shared" si="0"/>
        <v>маршруты</v>
      </c>
      <c r="P27" s="23"/>
      <c r="Q27" s="47" t="e">
        <f>VLOOKUP($B27,[1]Лист1!$B$5:$G$100,4,0)</f>
        <v>#N/A</v>
      </c>
      <c r="R27" s="47" t="e">
        <f>VLOOKUP($B27,[1]Лист1!$B$5:$G$100,5,0)</f>
        <v>#N/A</v>
      </c>
      <c r="S27" s="23"/>
      <c r="U27" s="64" t="s">
        <v>438</v>
      </c>
    </row>
    <row r="28" spans="1:21" x14ac:dyDescent="0.25">
      <c r="A28" s="6">
        <v>26</v>
      </c>
      <c r="B28" s="24" t="s">
        <v>28</v>
      </c>
      <c r="C28" s="8">
        <v>1991</v>
      </c>
      <c r="D28" s="8">
        <f t="shared" si="1"/>
        <v>30</v>
      </c>
      <c r="E28" s="24" t="s">
        <v>10</v>
      </c>
      <c r="F28" s="24"/>
      <c r="G28" s="10" t="s">
        <v>15</v>
      </c>
      <c r="H28" s="9">
        <v>41310</v>
      </c>
      <c r="I28" s="8">
        <v>341</v>
      </c>
      <c r="J28" s="10" t="s">
        <v>266</v>
      </c>
      <c r="K28" s="9"/>
      <c r="L28" s="11"/>
      <c r="M28" s="9"/>
      <c r="N28" s="23" t="str">
        <f t="shared" si="0"/>
        <v/>
      </c>
      <c r="P28" s="23"/>
      <c r="Q28" s="47" t="e">
        <f>VLOOKUP($B28,[1]Лист1!$B$5:$G$100,4,0)</f>
        <v>#N/A</v>
      </c>
      <c r="R28" s="47" t="e">
        <f>VLOOKUP($B28,[1]Лист1!$B$5:$G$100,5,0)</f>
        <v>#N/A</v>
      </c>
      <c r="S28" s="23"/>
      <c r="U28" s="67" t="s">
        <v>461</v>
      </c>
    </row>
    <row r="29" spans="1:21" x14ac:dyDescent="0.25">
      <c r="A29" s="6">
        <v>27</v>
      </c>
      <c r="B29" s="24" t="s">
        <v>29</v>
      </c>
      <c r="C29" s="8">
        <v>1997</v>
      </c>
      <c r="D29" s="8">
        <f t="shared" si="1"/>
        <v>24</v>
      </c>
      <c r="E29" s="24" t="s">
        <v>10</v>
      </c>
      <c r="F29" s="24"/>
      <c r="G29" s="10" t="s">
        <v>15</v>
      </c>
      <c r="H29" s="9">
        <v>42606</v>
      </c>
      <c r="I29" s="10">
        <v>167</v>
      </c>
      <c r="J29" s="10" t="s">
        <v>266</v>
      </c>
      <c r="K29" s="9"/>
      <c r="L29" s="11"/>
      <c r="M29" s="9"/>
      <c r="N29" s="23" t="str">
        <f t="shared" si="0"/>
        <v/>
      </c>
      <c r="P29" s="23"/>
      <c r="Q29" s="47" t="e">
        <f>VLOOKUP($B29,[1]Лист1!$B$5:$G$100,4,0)</f>
        <v>#N/A</v>
      </c>
      <c r="R29" s="47" t="e">
        <f>VLOOKUP($B29,[1]Лист1!$B$5:$G$100,5,0)</f>
        <v>#N/A</v>
      </c>
      <c r="S29" s="23"/>
      <c r="U29" s="67" t="s">
        <v>461</v>
      </c>
    </row>
    <row r="30" spans="1:21" x14ac:dyDescent="0.25">
      <c r="A30" s="6">
        <v>28</v>
      </c>
      <c r="B30" s="24" t="s">
        <v>31</v>
      </c>
      <c r="C30" s="8"/>
      <c r="D30" s="8">
        <f t="shared" si="1"/>
        <v>2021</v>
      </c>
      <c r="E30" s="24" t="s">
        <v>32</v>
      </c>
      <c r="F30" s="24"/>
      <c r="G30" s="10" t="s">
        <v>15</v>
      </c>
      <c r="H30" s="9">
        <v>43066</v>
      </c>
      <c r="I30" s="11">
        <v>237</v>
      </c>
      <c r="J30" s="10" t="s">
        <v>266</v>
      </c>
      <c r="K30" s="9"/>
      <c r="L30" s="11"/>
      <c r="M30" s="9"/>
      <c r="N30" s="23" t="str">
        <f t="shared" si="0"/>
        <v/>
      </c>
      <c r="P30" s="23"/>
      <c r="Q30" s="47" t="e">
        <f>VLOOKUP($B30,[1]Лист1!$B$5:$G$100,4,0)</f>
        <v>#N/A</v>
      </c>
      <c r="R30" s="47" t="e">
        <f>VLOOKUP($B30,[1]Лист1!$B$5:$G$100,5,0)</f>
        <v>#N/A</v>
      </c>
      <c r="S30" s="23"/>
    </row>
    <row r="31" spans="1:21" x14ac:dyDescent="0.25">
      <c r="A31" s="6">
        <v>29</v>
      </c>
      <c r="B31" s="24" t="s">
        <v>33</v>
      </c>
      <c r="C31" s="8">
        <v>1989</v>
      </c>
      <c r="D31" s="8">
        <f t="shared" si="1"/>
        <v>32</v>
      </c>
      <c r="E31" s="24" t="s">
        <v>10</v>
      </c>
      <c r="F31" s="24"/>
      <c r="G31" s="10" t="s">
        <v>8</v>
      </c>
      <c r="H31" s="9">
        <v>43349</v>
      </c>
      <c r="I31" s="11" t="s">
        <v>34</v>
      </c>
      <c r="J31" s="10" t="s">
        <v>8</v>
      </c>
      <c r="K31" s="9">
        <v>44080</v>
      </c>
      <c r="L31" s="11" t="s">
        <v>416</v>
      </c>
      <c r="M31" s="9">
        <f>K31+365*2-1</f>
        <v>44809</v>
      </c>
      <c r="N31" s="23" t="str">
        <f t="shared" si="0"/>
        <v>дистанции пешеходные</v>
      </c>
      <c r="P31" s="23"/>
      <c r="Q31" s="47">
        <f>VLOOKUP($B31,[1]Лист1!$B$5:$G$100,4,0)</f>
        <v>178</v>
      </c>
      <c r="R31" s="47">
        <f>VLOOKUP($B31,[1]Лист1!$B$5:$G$100,5,0)</f>
        <v>178</v>
      </c>
      <c r="S31" s="23"/>
      <c r="T31" s="23" t="s">
        <v>430</v>
      </c>
      <c r="U31" s="67" t="s">
        <v>461</v>
      </c>
    </row>
    <row r="32" spans="1:21" x14ac:dyDescent="0.25">
      <c r="A32" s="6">
        <v>30</v>
      </c>
      <c r="B32" s="24" t="s">
        <v>346</v>
      </c>
      <c r="C32" s="8"/>
      <c r="D32" s="8" t="s">
        <v>474</v>
      </c>
      <c r="E32" s="24" t="s">
        <v>315</v>
      </c>
      <c r="F32" s="24"/>
      <c r="G32" s="10" t="s">
        <v>8</v>
      </c>
      <c r="H32" s="9">
        <v>43577</v>
      </c>
      <c r="I32" s="11" t="s">
        <v>301</v>
      </c>
      <c r="J32" s="10" t="s">
        <v>266</v>
      </c>
      <c r="K32" s="9"/>
      <c r="L32" s="11"/>
      <c r="M32" s="9"/>
      <c r="N32" s="23" t="str">
        <f t="shared" si="0"/>
        <v/>
      </c>
      <c r="P32" s="23"/>
      <c r="Q32" s="47" t="e">
        <f>VLOOKUP($B32,[1]Лист1!$B$5:$G$100,4,0)</f>
        <v>#N/A</v>
      </c>
      <c r="R32" s="47" t="e">
        <f>VLOOKUP($B32,[1]Лист1!$B$5:$G$100,5,0)</f>
        <v>#N/A</v>
      </c>
      <c r="S32" s="23"/>
    </row>
    <row r="33" spans="1:21" x14ac:dyDescent="0.25">
      <c r="A33" s="6">
        <v>31</v>
      </c>
      <c r="B33" s="24" t="s">
        <v>35</v>
      </c>
      <c r="C33" s="8">
        <v>1992</v>
      </c>
      <c r="D33" s="8">
        <f t="shared" si="1"/>
        <v>29</v>
      </c>
      <c r="E33" s="24" t="s">
        <v>10</v>
      </c>
      <c r="F33" s="24"/>
      <c r="G33" s="10" t="s">
        <v>18</v>
      </c>
      <c r="H33" s="9">
        <v>42606</v>
      </c>
      <c r="I33" s="8">
        <v>167</v>
      </c>
      <c r="J33" s="10" t="s">
        <v>18</v>
      </c>
      <c r="K33" s="9">
        <v>43701</v>
      </c>
      <c r="L33" s="11" t="s">
        <v>366</v>
      </c>
      <c r="M33" s="9">
        <f>K33+365*2</f>
        <v>44431</v>
      </c>
      <c r="N33" s="23" t="str">
        <f t="shared" si="0"/>
        <v>дистанции пешеходные</v>
      </c>
      <c r="P33" s="23"/>
      <c r="Q33" s="47">
        <f>VLOOKUP($B33,[1]Лист1!$B$5:$G$100,4,0)</f>
        <v>37</v>
      </c>
      <c r="R33" s="47">
        <f>VLOOKUP($B33,[1]Лист1!$B$5:$G$100,5,0)</f>
        <v>38</v>
      </c>
      <c r="S33" s="23"/>
      <c r="U33" s="67" t="s">
        <v>461</v>
      </c>
    </row>
    <row r="34" spans="1:21" x14ac:dyDescent="0.25">
      <c r="A34" s="6">
        <v>32</v>
      </c>
      <c r="B34" s="24" t="s">
        <v>36</v>
      </c>
      <c r="C34" s="8"/>
      <c r="D34" s="8">
        <f t="shared" si="1"/>
        <v>2021</v>
      </c>
      <c r="E34" s="24" t="s">
        <v>7</v>
      </c>
      <c r="F34" s="24"/>
      <c r="G34" s="10" t="s">
        <v>18</v>
      </c>
      <c r="H34" s="9">
        <v>37791</v>
      </c>
      <c r="I34" s="11">
        <v>36</v>
      </c>
      <c r="J34" s="10" t="s">
        <v>18</v>
      </c>
      <c r="K34" s="9">
        <v>44242</v>
      </c>
      <c r="L34" s="11" t="s">
        <v>25</v>
      </c>
      <c r="M34" s="9">
        <f>K34+365*2-1</f>
        <v>44971</v>
      </c>
      <c r="N34" s="23" t="str">
        <f t="shared" si="0"/>
        <v>дистанции горные</v>
      </c>
      <c r="P34" s="23"/>
      <c r="Q34" s="47" t="e">
        <f>VLOOKUP($B34,[1]Лист1!$B$5:$G$100,4,0)</f>
        <v>#N/A</v>
      </c>
      <c r="R34" s="47" t="e">
        <f>VLOOKUP($B34,[1]Лист1!$B$5:$G$100,5,0)</f>
        <v>#N/A</v>
      </c>
      <c r="S34" s="23"/>
      <c r="T34" t="s">
        <v>466</v>
      </c>
      <c r="U34" t="s">
        <v>469</v>
      </c>
    </row>
    <row r="35" spans="1:21" x14ac:dyDescent="0.25">
      <c r="A35" s="6">
        <v>33</v>
      </c>
      <c r="B35" s="24" t="s">
        <v>37</v>
      </c>
      <c r="C35" s="8">
        <v>1973</v>
      </c>
      <c r="D35" s="8">
        <f t="shared" si="1"/>
        <v>48</v>
      </c>
      <c r="E35" s="24" t="s">
        <v>10</v>
      </c>
      <c r="F35" s="24"/>
      <c r="G35" s="10" t="s">
        <v>8</v>
      </c>
      <c r="H35" s="9">
        <v>43857</v>
      </c>
      <c r="I35" s="8" t="s">
        <v>379</v>
      </c>
      <c r="J35" s="10" t="s">
        <v>8</v>
      </c>
      <c r="K35" s="9">
        <v>43857</v>
      </c>
      <c r="L35" s="8" t="s">
        <v>379</v>
      </c>
      <c r="M35" s="9">
        <f>K35+365*2</f>
        <v>44587</v>
      </c>
      <c r="N35" s="23" t="str">
        <f t="shared" si="0"/>
        <v>дистанции пешеходные</v>
      </c>
      <c r="P35" s="23"/>
      <c r="Q35" s="47">
        <f>VLOOKUP($B35,[1]Лист1!$B$5:$G$100,4,0)</f>
        <v>89</v>
      </c>
      <c r="R35" s="47">
        <f>VLOOKUP($B35,[1]Лист1!$B$5:$G$100,5,0)</f>
        <v>91</v>
      </c>
      <c r="S35" s="23"/>
      <c r="U35" s="64" t="s">
        <v>438</v>
      </c>
    </row>
    <row r="36" spans="1:21" x14ac:dyDescent="0.25">
      <c r="A36" s="6">
        <v>34</v>
      </c>
      <c r="B36" s="24" t="s">
        <v>38</v>
      </c>
      <c r="C36" s="8"/>
      <c r="D36" s="8">
        <f t="shared" si="1"/>
        <v>2021</v>
      </c>
      <c r="E36" s="24" t="s">
        <v>7</v>
      </c>
      <c r="F36" s="24"/>
      <c r="G36" s="10" t="s">
        <v>18</v>
      </c>
      <c r="H36" s="9">
        <v>41731</v>
      </c>
      <c r="I36" s="11" t="s">
        <v>265</v>
      </c>
      <c r="J36" s="10" t="s">
        <v>18</v>
      </c>
      <c r="K36" s="9">
        <v>44242</v>
      </c>
      <c r="L36" s="11" t="s">
        <v>25</v>
      </c>
      <c r="M36" s="9">
        <f>K36+365*2-1</f>
        <v>44971</v>
      </c>
      <c r="N36" s="23" t="str">
        <f t="shared" si="0"/>
        <v>дистанции горные</v>
      </c>
      <c r="P36" s="23"/>
      <c r="Q36" s="47" t="e">
        <f>VLOOKUP($B36,[1]Лист1!$B$5:$G$100,4,0)</f>
        <v>#N/A</v>
      </c>
      <c r="R36" s="47" t="e">
        <f>VLOOKUP($B36,[1]Лист1!$B$5:$G$100,5,0)</f>
        <v>#N/A</v>
      </c>
      <c r="S36" s="23"/>
      <c r="T36" t="s">
        <v>466</v>
      </c>
      <c r="U36" t="s">
        <v>464</v>
      </c>
    </row>
    <row r="37" spans="1:21" x14ac:dyDescent="0.25">
      <c r="A37" s="6">
        <v>35</v>
      </c>
      <c r="B37" s="24" t="s">
        <v>39</v>
      </c>
      <c r="C37" s="8">
        <v>1979</v>
      </c>
      <c r="D37" s="8">
        <f t="shared" si="1"/>
        <v>42</v>
      </c>
      <c r="E37" s="24" t="s">
        <v>10</v>
      </c>
      <c r="F37" s="24"/>
      <c r="G37" s="10" t="s">
        <v>15</v>
      </c>
      <c r="H37" s="9">
        <v>41697</v>
      </c>
      <c r="I37" s="8">
        <v>597</v>
      </c>
      <c r="J37" s="10" t="s">
        <v>266</v>
      </c>
      <c r="K37" s="9"/>
      <c r="L37" s="11"/>
      <c r="M37" s="9"/>
      <c r="N37" s="23" t="str">
        <f t="shared" si="0"/>
        <v/>
      </c>
      <c r="P37" s="23"/>
      <c r="Q37" s="47" t="e">
        <f>VLOOKUP($B37,[1]Лист1!$B$5:$G$100,4,0)</f>
        <v>#N/A</v>
      </c>
      <c r="R37" s="47" t="e">
        <f>VLOOKUP($B37,[1]Лист1!$B$5:$G$100,5,0)</f>
        <v>#N/A</v>
      </c>
      <c r="S37" s="23"/>
      <c r="U37" s="67" t="s">
        <v>461</v>
      </c>
    </row>
    <row r="38" spans="1:21" x14ac:dyDescent="0.25">
      <c r="A38" s="6">
        <v>36</v>
      </c>
      <c r="B38" s="24" t="s">
        <v>40</v>
      </c>
      <c r="C38" s="8"/>
      <c r="D38" s="8">
        <f t="shared" si="1"/>
        <v>2021</v>
      </c>
      <c r="E38" s="24" t="s">
        <v>7</v>
      </c>
      <c r="F38" s="24"/>
      <c r="G38" s="10" t="s">
        <v>8</v>
      </c>
      <c r="H38" s="12">
        <v>41043</v>
      </c>
      <c r="I38" s="11">
        <v>1500</v>
      </c>
      <c r="J38" s="10" t="s">
        <v>8</v>
      </c>
      <c r="K38" s="9">
        <v>44067</v>
      </c>
      <c r="L38" s="11" t="s">
        <v>365</v>
      </c>
      <c r="M38" s="9">
        <f>K38+365*2-1</f>
        <v>44796</v>
      </c>
      <c r="N38" s="23" t="str">
        <f t="shared" si="0"/>
        <v>дистанции горные</v>
      </c>
      <c r="P38" s="23"/>
      <c r="Q38" s="47" t="e">
        <f>VLOOKUP($B38,[1]Лист1!$B$5:$G$100,4,0)</f>
        <v>#N/A</v>
      </c>
      <c r="R38" s="47" t="e">
        <f>VLOOKUP($B38,[1]Лист1!$B$5:$G$100,5,0)</f>
        <v>#N/A</v>
      </c>
      <c r="S38" s="23"/>
      <c r="T38" t="s">
        <v>466</v>
      </c>
      <c r="U38" t="s">
        <v>469</v>
      </c>
    </row>
    <row r="39" spans="1:21" x14ac:dyDescent="0.25">
      <c r="A39" s="6">
        <v>37</v>
      </c>
      <c r="B39" s="24" t="s">
        <v>42</v>
      </c>
      <c r="C39" s="8">
        <v>1979</v>
      </c>
      <c r="D39" s="8">
        <f t="shared" si="1"/>
        <v>42</v>
      </c>
      <c r="E39" s="24" t="s">
        <v>10</v>
      </c>
      <c r="F39" s="24"/>
      <c r="G39" s="10" t="s">
        <v>15</v>
      </c>
      <c r="H39" s="9">
        <v>41310</v>
      </c>
      <c r="I39" s="8">
        <v>341</v>
      </c>
      <c r="J39" s="10" t="s">
        <v>266</v>
      </c>
      <c r="K39" s="9"/>
      <c r="L39" s="11"/>
      <c r="M39" s="9"/>
      <c r="N39" s="23" t="str">
        <f t="shared" si="0"/>
        <v/>
      </c>
      <c r="P39" s="23"/>
      <c r="Q39" s="47" t="e">
        <f>VLOOKUP($B39,[1]Лист1!$B$5:$G$100,4,0)</f>
        <v>#N/A</v>
      </c>
      <c r="R39" s="47" t="e">
        <f>VLOOKUP($B39,[1]Лист1!$B$5:$G$100,5,0)</f>
        <v>#N/A</v>
      </c>
      <c r="S39" s="23"/>
      <c r="U39" s="67" t="s">
        <v>461</v>
      </c>
    </row>
    <row r="40" spans="1:21" x14ac:dyDescent="0.25">
      <c r="A40" s="6">
        <v>38</v>
      </c>
      <c r="B40" s="24" t="s">
        <v>43</v>
      </c>
      <c r="C40" s="8"/>
      <c r="D40" s="8">
        <f t="shared" si="1"/>
        <v>2021</v>
      </c>
      <c r="E40" s="24" t="s">
        <v>7</v>
      </c>
      <c r="F40" s="24"/>
      <c r="G40" s="10" t="s">
        <v>15</v>
      </c>
      <c r="H40" s="9">
        <v>43202</v>
      </c>
      <c r="I40" s="11">
        <v>73</v>
      </c>
      <c r="J40" s="10" t="s">
        <v>15</v>
      </c>
      <c r="K40" s="9">
        <v>44308</v>
      </c>
      <c r="L40" s="11" t="s">
        <v>365</v>
      </c>
      <c r="M40" s="9">
        <f>K40+365-1</f>
        <v>44672</v>
      </c>
      <c r="N40" s="23" t="str">
        <f t="shared" si="0"/>
        <v>дистанции горные</v>
      </c>
      <c r="P40" s="23"/>
      <c r="Q40" s="47" t="e">
        <f>VLOOKUP($B40,[1]Лист1!$B$5:$G$100,4,0)</f>
        <v>#N/A</v>
      </c>
      <c r="R40" s="47" t="e">
        <f>VLOOKUP($B40,[1]Лист1!$B$5:$G$100,5,0)</f>
        <v>#N/A</v>
      </c>
      <c r="S40" s="23"/>
      <c r="T40" t="s">
        <v>466</v>
      </c>
      <c r="U40" t="s">
        <v>469</v>
      </c>
    </row>
    <row r="41" spans="1:21" x14ac:dyDescent="0.25">
      <c r="A41" s="6">
        <v>39</v>
      </c>
      <c r="B41" s="24" t="s">
        <v>351</v>
      </c>
      <c r="C41" s="8"/>
      <c r="D41" s="8">
        <f t="shared" si="1"/>
        <v>2021</v>
      </c>
      <c r="E41" s="24" t="s">
        <v>7</v>
      </c>
      <c r="F41" s="24"/>
      <c r="G41" s="10" t="s">
        <v>15</v>
      </c>
      <c r="H41" s="9">
        <v>43605</v>
      </c>
      <c r="I41" s="11" t="s">
        <v>353</v>
      </c>
      <c r="J41" s="10" t="s">
        <v>15</v>
      </c>
      <c r="K41" s="9">
        <v>44345</v>
      </c>
      <c r="L41" s="11" t="s">
        <v>475</v>
      </c>
      <c r="M41" s="9">
        <f>K41+365-1</f>
        <v>44709</v>
      </c>
      <c r="N41" s="23" t="str">
        <f t="shared" si="0"/>
        <v>дистанции горные</v>
      </c>
      <c r="P41" s="23"/>
      <c r="Q41" s="47" t="e">
        <f>VLOOKUP($B41,[1]Лист1!$B$5:$G$100,4,0)</f>
        <v>#N/A</v>
      </c>
      <c r="R41" s="47" t="e">
        <f>VLOOKUP($B41,[1]Лист1!$B$5:$G$100,5,0)</f>
        <v>#N/A</v>
      </c>
      <c r="S41" s="23"/>
      <c r="T41" t="s">
        <v>463</v>
      </c>
      <c r="U41" t="s">
        <v>467</v>
      </c>
    </row>
    <row r="42" spans="1:21" x14ac:dyDescent="0.25">
      <c r="A42" s="6">
        <v>40</v>
      </c>
      <c r="B42" s="24" t="s">
        <v>44</v>
      </c>
      <c r="C42" s="8"/>
      <c r="D42" s="8">
        <f t="shared" si="1"/>
        <v>2021</v>
      </c>
      <c r="E42" s="24" t="s">
        <v>14</v>
      </c>
      <c r="F42" s="24"/>
      <c r="G42" s="10" t="s">
        <v>15</v>
      </c>
      <c r="H42" s="9">
        <v>42884</v>
      </c>
      <c r="I42" s="11">
        <v>75</v>
      </c>
      <c r="J42" s="10" t="s">
        <v>266</v>
      </c>
      <c r="K42" s="9"/>
      <c r="L42" s="11"/>
      <c r="M42" s="9"/>
      <c r="N42" s="23" t="str">
        <f t="shared" si="0"/>
        <v/>
      </c>
      <c r="P42" s="23"/>
      <c r="Q42" s="47" t="e">
        <f>VLOOKUP($B42,[1]Лист1!$B$5:$G$100,4,0)</f>
        <v>#N/A</v>
      </c>
      <c r="R42" s="47" t="e">
        <f>VLOOKUP($B42,[1]Лист1!$B$5:$G$100,5,0)</f>
        <v>#N/A</v>
      </c>
      <c r="S42" s="23"/>
    </row>
    <row r="43" spans="1:21" x14ac:dyDescent="0.25">
      <c r="A43" s="6">
        <v>41</v>
      </c>
      <c r="B43" s="24" t="s">
        <v>45</v>
      </c>
      <c r="C43" s="8">
        <v>1993</v>
      </c>
      <c r="D43" s="8">
        <f t="shared" si="1"/>
        <v>28</v>
      </c>
      <c r="E43" s="24" t="s">
        <v>7</v>
      </c>
      <c r="F43" s="24"/>
      <c r="G43" s="10" t="s">
        <v>18</v>
      </c>
      <c r="H43" s="9">
        <v>43326</v>
      </c>
      <c r="I43" s="11" t="s">
        <v>362</v>
      </c>
      <c r="J43" s="10" t="s">
        <v>18</v>
      </c>
      <c r="K43" s="9">
        <v>44067</v>
      </c>
      <c r="L43" s="11" t="s">
        <v>365</v>
      </c>
      <c r="M43" s="9">
        <f>K43+365*2-1</f>
        <v>44796</v>
      </c>
      <c r="N43" s="23" t="str">
        <f t="shared" si="0"/>
        <v>дистанции горные</v>
      </c>
      <c r="P43" s="23"/>
      <c r="Q43" s="47" t="e">
        <f>VLOOKUP($B43,[1]Лист1!$B$5:$G$100,4,0)</f>
        <v>#N/A</v>
      </c>
      <c r="R43" s="47" t="e">
        <f>VLOOKUP($B43,[1]Лист1!$B$5:$G$100,5,0)</f>
        <v>#N/A</v>
      </c>
      <c r="S43" s="23"/>
      <c r="T43" t="s">
        <v>463</v>
      </c>
      <c r="U43" t="s">
        <v>464</v>
      </c>
    </row>
    <row r="44" spans="1:21" x14ac:dyDescent="0.25">
      <c r="A44" s="6">
        <v>42</v>
      </c>
      <c r="B44" s="24" t="s">
        <v>319</v>
      </c>
      <c r="C44" s="8"/>
      <c r="D44" s="8">
        <f t="shared" si="1"/>
        <v>2021</v>
      </c>
      <c r="E44" s="24" t="s">
        <v>315</v>
      </c>
      <c r="F44" s="24"/>
      <c r="G44" s="10" t="s">
        <v>15</v>
      </c>
      <c r="H44" s="9">
        <v>43577</v>
      </c>
      <c r="I44" s="11" t="s">
        <v>301</v>
      </c>
      <c r="J44" s="10" t="s">
        <v>266</v>
      </c>
      <c r="K44" s="9"/>
      <c r="L44" s="11"/>
      <c r="M44" s="9"/>
      <c r="N44" s="23" t="str">
        <f t="shared" si="0"/>
        <v/>
      </c>
      <c r="P44" s="23"/>
      <c r="Q44" s="47" t="e">
        <f>VLOOKUP($B44,[1]Лист1!$B$5:$G$100,4,0)</f>
        <v>#N/A</v>
      </c>
      <c r="R44" s="47" t="e">
        <f>VLOOKUP($B44,[1]Лист1!$B$5:$G$100,5,0)</f>
        <v>#N/A</v>
      </c>
      <c r="S44" s="23"/>
    </row>
    <row r="45" spans="1:21" x14ac:dyDescent="0.25">
      <c r="A45" s="6">
        <v>43</v>
      </c>
      <c r="B45" s="24" t="s">
        <v>302</v>
      </c>
      <c r="C45" s="8"/>
      <c r="D45" s="8">
        <f t="shared" si="1"/>
        <v>2021</v>
      </c>
      <c r="E45" s="24" t="s">
        <v>303</v>
      </c>
      <c r="F45" s="24"/>
      <c r="G45" s="10" t="s">
        <v>15</v>
      </c>
      <c r="H45" s="9">
        <v>43577</v>
      </c>
      <c r="I45" s="11" t="s">
        <v>301</v>
      </c>
      <c r="J45" s="10" t="s">
        <v>266</v>
      </c>
      <c r="K45" s="9"/>
      <c r="L45" s="11"/>
      <c r="M45" s="9"/>
      <c r="N45" s="23" t="str">
        <f t="shared" si="0"/>
        <v/>
      </c>
      <c r="P45" s="23"/>
      <c r="Q45" s="47" t="e">
        <f>VLOOKUP($B45,[1]Лист1!$B$5:$G$100,4,0)</f>
        <v>#N/A</v>
      </c>
      <c r="R45" s="47" t="e">
        <f>VLOOKUP($B45,[1]Лист1!$B$5:$G$100,5,0)</f>
        <v>#N/A</v>
      </c>
      <c r="S45" s="23"/>
    </row>
    <row r="46" spans="1:21" x14ac:dyDescent="0.25">
      <c r="A46" s="6">
        <v>44</v>
      </c>
      <c r="B46" s="24" t="s">
        <v>46</v>
      </c>
      <c r="C46" s="8"/>
      <c r="D46" s="8">
        <f t="shared" si="1"/>
        <v>2021</v>
      </c>
      <c r="E46" s="24" t="s">
        <v>14</v>
      </c>
      <c r="F46" s="24"/>
      <c r="G46" s="10" t="s">
        <v>15</v>
      </c>
      <c r="H46" s="12">
        <v>42825</v>
      </c>
      <c r="I46" s="11">
        <v>39</v>
      </c>
      <c r="J46" s="10" t="s">
        <v>266</v>
      </c>
      <c r="K46" s="9"/>
      <c r="L46" s="11"/>
      <c r="M46" s="9"/>
      <c r="N46" s="23" t="str">
        <f t="shared" si="0"/>
        <v/>
      </c>
      <c r="Q46" s="47" t="e">
        <f>VLOOKUP($B46,[1]Лист1!$B$5:$G$100,4,0)</f>
        <v>#N/A</v>
      </c>
      <c r="R46" s="47" t="e">
        <f>VLOOKUP($B46,[1]Лист1!$B$5:$G$100,5,0)</f>
        <v>#N/A</v>
      </c>
    </row>
    <row r="47" spans="1:21" x14ac:dyDescent="0.25">
      <c r="A47" s="6">
        <v>45</v>
      </c>
      <c r="B47" s="24" t="s">
        <v>47</v>
      </c>
      <c r="C47" s="8"/>
      <c r="D47" s="8">
        <f t="shared" si="1"/>
        <v>2021</v>
      </c>
      <c r="E47" s="24" t="s">
        <v>14</v>
      </c>
      <c r="F47" s="24"/>
      <c r="G47" s="10" t="s">
        <v>15</v>
      </c>
      <c r="H47" s="9">
        <v>42884</v>
      </c>
      <c r="I47" s="11">
        <v>75</v>
      </c>
      <c r="J47" s="10" t="s">
        <v>266</v>
      </c>
      <c r="K47" s="9"/>
      <c r="L47" s="11"/>
      <c r="M47" s="9"/>
      <c r="N47" s="23" t="str">
        <f t="shared" si="0"/>
        <v/>
      </c>
      <c r="P47" s="23"/>
      <c r="Q47" s="47" t="e">
        <f>VLOOKUP($B47,[1]Лист1!$B$5:$G$100,4,0)</f>
        <v>#N/A</v>
      </c>
      <c r="R47" s="47" t="e">
        <f>VLOOKUP($B47,[1]Лист1!$B$5:$G$100,5,0)</f>
        <v>#N/A</v>
      </c>
      <c r="S47" s="23"/>
    </row>
    <row r="48" spans="1:21" x14ac:dyDescent="0.25">
      <c r="A48" s="6">
        <v>46</v>
      </c>
      <c r="B48" s="24" t="s">
        <v>48</v>
      </c>
      <c r="C48" s="8">
        <v>1968</v>
      </c>
      <c r="D48" s="8">
        <f t="shared" si="1"/>
        <v>53</v>
      </c>
      <c r="E48" s="24" t="s">
        <v>10</v>
      </c>
      <c r="F48" s="24"/>
      <c r="G48" s="10" t="s">
        <v>8</v>
      </c>
      <c r="H48" s="9">
        <v>41697</v>
      </c>
      <c r="I48" s="8">
        <v>597</v>
      </c>
      <c r="J48" s="10" t="s">
        <v>8</v>
      </c>
      <c r="K48" s="9">
        <v>44242</v>
      </c>
      <c r="L48" s="11" t="s">
        <v>25</v>
      </c>
      <c r="M48" s="9">
        <f>K48+365*2-1</f>
        <v>44971</v>
      </c>
      <c r="N48" s="23" t="str">
        <f t="shared" si="0"/>
        <v>дистанции пешеходные</v>
      </c>
      <c r="P48" s="23"/>
      <c r="Q48" s="47">
        <f>VLOOKUP($B48,[1]Лист1!$B$5:$G$100,4,0)</f>
        <v>20</v>
      </c>
      <c r="R48" s="47">
        <f>VLOOKUP($B48,[1]Лист1!$B$5:$G$100,5,0)</f>
        <v>20</v>
      </c>
      <c r="S48" s="23"/>
      <c r="U48" s="67" t="s">
        <v>461</v>
      </c>
    </row>
    <row r="49" spans="1:21" x14ac:dyDescent="0.25">
      <c r="A49" s="6">
        <v>47</v>
      </c>
      <c r="B49" s="24" t="s">
        <v>49</v>
      </c>
      <c r="C49" s="8">
        <v>1998</v>
      </c>
      <c r="D49" s="8">
        <f t="shared" si="1"/>
        <v>23</v>
      </c>
      <c r="E49" s="24" t="s">
        <v>10</v>
      </c>
      <c r="F49" s="24"/>
      <c r="G49" s="10" t="s">
        <v>18</v>
      </c>
      <c r="H49" s="9">
        <v>43914</v>
      </c>
      <c r="I49" s="8" t="s">
        <v>408</v>
      </c>
      <c r="J49" s="59" t="s">
        <v>18</v>
      </c>
      <c r="K49" s="58">
        <v>43914</v>
      </c>
      <c r="L49" s="60" t="s">
        <v>408</v>
      </c>
      <c r="M49" s="9">
        <f>K49+365*2-1</f>
        <v>44643</v>
      </c>
      <c r="N49" s="23" t="str">
        <f t="shared" si="0"/>
        <v>дистанции пешеходные</v>
      </c>
      <c r="P49" s="23"/>
      <c r="Q49" s="47">
        <f>VLOOKUP($B49,[1]Лист1!$B$5:$G$100,4,0)</f>
        <v>26</v>
      </c>
      <c r="R49" s="47">
        <f>VLOOKUP($B49,[1]Лист1!$B$5:$G$100,5,0)</f>
        <v>0</v>
      </c>
      <c r="S49" s="23"/>
    </row>
    <row r="50" spans="1:21" x14ac:dyDescent="0.25">
      <c r="A50" s="6">
        <v>48</v>
      </c>
      <c r="B50" s="24" t="s">
        <v>448</v>
      </c>
      <c r="C50" s="8"/>
      <c r="D50" s="8">
        <f t="shared" si="1"/>
        <v>2021</v>
      </c>
      <c r="E50" s="24" t="s">
        <v>315</v>
      </c>
      <c r="F50" s="24"/>
      <c r="G50" s="10" t="s">
        <v>15</v>
      </c>
      <c r="H50" s="9">
        <v>44251</v>
      </c>
      <c r="I50" s="11" t="s">
        <v>446</v>
      </c>
      <c r="J50" s="10" t="s">
        <v>15</v>
      </c>
      <c r="K50" s="9">
        <v>44251</v>
      </c>
      <c r="L50" s="11" t="s">
        <v>446</v>
      </c>
      <c r="M50" s="9">
        <f>K50+365-1</f>
        <v>44615</v>
      </c>
      <c r="N50" s="23" t="str">
        <f t="shared" si="0"/>
        <v>маршруты</v>
      </c>
      <c r="P50" s="23"/>
      <c r="S50" s="23"/>
    </row>
    <row r="51" spans="1:21" x14ac:dyDescent="0.25">
      <c r="A51" s="6">
        <v>49</v>
      </c>
      <c r="B51" s="24" t="s">
        <v>50</v>
      </c>
      <c r="C51" s="8">
        <v>1996</v>
      </c>
      <c r="D51" s="8">
        <f t="shared" si="1"/>
        <v>25</v>
      </c>
      <c r="E51" s="24" t="s">
        <v>10</v>
      </c>
      <c r="F51" s="24"/>
      <c r="G51" s="10" t="s">
        <v>15</v>
      </c>
      <c r="H51" s="9">
        <v>42606</v>
      </c>
      <c r="I51" s="10">
        <v>167</v>
      </c>
      <c r="J51" s="10" t="s">
        <v>266</v>
      </c>
      <c r="K51" s="9"/>
      <c r="L51" s="11"/>
      <c r="M51" s="9"/>
      <c r="N51" s="23" t="str">
        <f t="shared" si="0"/>
        <v/>
      </c>
      <c r="P51" s="23"/>
      <c r="Q51" s="47" t="e">
        <f>VLOOKUP($B51,[1]Лист1!$B$5:$G$100,4,0)</f>
        <v>#N/A</v>
      </c>
      <c r="R51" s="47" t="e">
        <f>VLOOKUP($B51,[1]Лист1!$B$5:$G$100,5,0)</f>
        <v>#N/A</v>
      </c>
      <c r="S51" s="23"/>
      <c r="U51" s="67" t="s">
        <v>461</v>
      </c>
    </row>
    <row r="52" spans="1:21" x14ac:dyDescent="0.25">
      <c r="A52" s="6">
        <v>50</v>
      </c>
      <c r="B52" s="24" t="s">
        <v>51</v>
      </c>
      <c r="C52" s="8"/>
      <c r="D52" s="8">
        <f t="shared" si="1"/>
        <v>2021</v>
      </c>
      <c r="E52" s="24" t="s">
        <v>7</v>
      </c>
      <c r="F52" s="24"/>
      <c r="G52" s="10" t="s">
        <v>15</v>
      </c>
      <c r="H52" s="9">
        <v>43202</v>
      </c>
      <c r="I52" s="11">
        <v>73</v>
      </c>
      <c r="J52" s="10" t="s">
        <v>15</v>
      </c>
      <c r="K52" s="9">
        <v>44308</v>
      </c>
      <c r="L52" s="11" t="s">
        <v>365</v>
      </c>
      <c r="M52" s="9">
        <f>K52+365-1</f>
        <v>44672</v>
      </c>
      <c r="N52" s="23" t="str">
        <f t="shared" si="0"/>
        <v>дистанции горные</v>
      </c>
      <c r="P52" s="23"/>
      <c r="Q52" s="47" t="e">
        <f>VLOOKUP($B52,[1]Лист1!$B$5:$G$100,4,0)</f>
        <v>#N/A</v>
      </c>
      <c r="R52" s="47" t="e">
        <f>VLOOKUP($B52,[1]Лист1!$B$5:$G$100,5,0)</f>
        <v>#N/A</v>
      </c>
      <c r="S52" s="23"/>
      <c r="T52" t="s">
        <v>466</v>
      </c>
      <c r="U52" t="s">
        <v>469</v>
      </c>
    </row>
    <row r="53" spans="1:21" x14ac:dyDescent="0.25">
      <c r="A53" s="6">
        <v>51</v>
      </c>
      <c r="B53" s="24" t="s">
        <v>269</v>
      </c>
      <c r="C53" s="8"/>
      <c r="D53" s="8">
        <f t="shared" si="1"/>
        <v>2021</v>
      </c>
      <c r="E53" s="24" t="s">
        <v>218</v>
      </c>
      <c r="F53" s="24"/>
      <c r="G53" s="10" t="s">
        <v>8</v>
      </c>
      <c r="H53" s="9">
        <v>41254</v>
      </c>
      <c r="I53" s="11">
        <v>3438</v>
      </c>
      <c r="J53" s="10" t="s">
        <v>266</v>
      </c>
      <c r="K53" s="9"/>
      <c r="L53" s="11"/>
      <c r="M53" s="9"/>
      <c r="N53" s="23" t="str">
        <f t="shared" si="0"/>
        <v/>
      </c>
      <c r="P53" s="23"/>
      <c r="Q53" s="47" t="e">
        <f>VLOOKUP($B53,[1]Лист1!$B$5:$G$100,4,0)</f>
        <v>#N/A</v>
      </c>
      <c r="R53" s="47" t="e">
        <f>VLOOKUP($B53,[1]Лист1!$B$5:$G$100,5,0)</f>
        <v>#N/A</v>
      </c>
      <c r="S53" s="23"/>
    </row>
    <row r="54" spans="1:21" x14ac:dyDescent="0.25">
      <c r="A54" s="6">
        <v>52</v>
      </c>
      <c r="B54" s="24" t="s">
        <v>52</v>
      </c>
      <c r="C54" s="8"/>
      <c r="D54" s="8">
        <f t="shared" si="1"/>
        <v>2021</v>
      </c>
      <c r="E54" s="24" t="s">
        <v>7</v>
      </c>
      <c r="F54" s="24"/>
      <c r="G54" s="10" t="s">
        <v>8</v>
      </c>
      <c r="H54" s="12">
        <v>31499</v>
      </c>
      <c r="I54" s="30" t="s">
        <v>273</v>
      </c>
      <c r="J54" s="10" t="s">
        <v>8</v>
      </c>
      <c r="K54" s="9">
        <v>44242</v>
      </c>
      <c r="L54" s="11" t="s">
        <v>25</v>
      </c>
      <c r="M54" s="9">
        <f>K54+365*2-1</f>
        <v>44971</v>
      </c>
      <c r="N54" s="23" t="str">
        <f t="shared" si="0"/>
        <v>дистанции горные</v>
      </c>
      <c r="P54" s="23"/>
      <c r="Q54" s="47" t="e">
        <f>VLOOKUP($B54,[1]Лист1!$B$5:$G$100,4,0)</f>
        <v>#N/A</v>
      </c>
      <c r="R54" s="47" t="e">
        <f>VLOOKUP($B54,[1]Лист1!$B$5:$G$100,5,0)</f>
        <v>#N/A</v>
      </c>
      <c r="S54" s="23"/>
      <c r="T54" t="s">
        <v>466</v>
      </c>
      <c r="U54" t="s">
        <v>469</v>
      </c>
    </row>
    <row r="55" spans="1:21" x14ac:dyDescent="0.25">
      <c r="A55" s="6">
        <v>53</v>
      </c>
      <c r="B55" s="24" t="s">
        <v>320</v>
      </c>
      <c r="C55" s="8"/>
      <c r="D55" s="8">
        <f t="shared" si="1"/>
        <v>2021</v>
      </c>
      <c r="E55" s="24" t="s">
        <v>315</v>
      </c>
      <c r="F55" s="24"/>
      <c r="G55" s="10" t="s">
        <v>18</v>
      </c>
      <c r="H55" s="9">
        <v>43892</v>
      </c>
      <c r="I55" s="11" t="s">
        <v>381</v>
      </c>
      <c r="J55" s="10" t="s">
        <v>18</v>
      </c>
      <c r="K55" s="9">
        <v>43892</v>
      </c>
      <c r="L55" s="11" t="s">
        <v>381</v>
      </c>
      <c r="M55" s="9">
        <f>K55+365*2-1</f>
        <v>44621</v>
      </c>
      <c r="N55" s="23" t="str">
        <f t="shared" si="0"/>
        <v>маршруты</v>
      </c>
      <c r="P55" s="23"/>
      <c r="Q55" s="47" t="e">
        <f>VLOOKUP($B55,[1]Лист1!$B$5:$G$100,4,0)</f>
        <v>#N/A</v>
      </c>
      <c r="R55" s="47" t="e">
        <f>VLOOKUP($B55,[1]Лист1!$B$5:$G$100,5,0)</f>
        <v>#N/A</v>
      </c>
      <c r="S55" s="23"/>
      <c r="U55" s="64" t="s">
        <v>438</v>
      </c>
    </row>
    <row r="56" spans="1:21" x14ac:dyDescent="0.25">
      <c r="A56" s="6">
        <v>54</v>
      </c>
      <c r="B56" s="24" t="s">
        <v>321</v>
      </c>
      <c r="C56" s="8"/>
      <c r="D56" s="8">
        <f t="shared" si="1"/>
        <v>2021</v>
      </c>
      <c r="E56" s="24" t="s">
        <v>315</v>
      </c>
      <c r="F56" s="24"/>
      <c r="G56" s="10" t="s">
        <v>15</v>
      </c>
      <c r="H56" s="9">
        <v>43577</v>
      </c>
      <c r="I56" s="11" t="s">
        <v>301</v>
      </c>
      <c r="J56" s="10" t="s">
        <v>18</v>
      </c>
      <c r="K56" s="9">
        <v>44251</v>
      </c>
      <c r="L56" s="11" t="s">
        <v>446</v>
      </c>
      <c r="M56" s="9">
        <f>K56+365*2-1</f>
        <v>44980</v>
      </c>
      <c r="N56" s="23" t="str">
        <f t="shared" si="0"/>
        <v>маршруты</v>
      </c>
      <c r="P56" s="23"/>
      <c r="Q56" s="47" t="e">
        <f>VLOOKUP($B56,[1]Лист1!$B$5:$G$100,4,0)</f>
        <v>#N/A</v>
      </c>
      <c r="R56" s="47" t="e">
        <f>VLOOKUP($B56,[1]Лист1!$B$5:$G$100,5,0)</f>
        <v>#N/A</v>
      </c>
      <c r="S56" s="23"/>
    </row>
    <row r="57" spans="1:21" x14ac:dyDescent="0.25">
      <c r="A57" s="6">
        <v>55</v>
      </c>
      <c r="B57" s="24" t="s">
        <v>53</v>
      </c>
      <c r="C57" s="8">
        <v>1999</v>
      </c>
      <c r="D57" s="8">
        <f t="shared" si="1"/>
        <v>22</v>
      </c>
      <c r="E57" s="24" t="s">
        <v>10</v>
      </c>
      <c r="F57" s="24"/>
      <c r="G57" s="10" t="s">
        <v>15</v>
      </c>
      <c r="H57" s="9">
        <v>43178</v>
      </c>
      <c r="I57" s="11">
        <v>49</v>
      </c>
      <c r="J57" s="10" t="s">
        <v>266</v>
      </c>
      <c r="K57" s="9"/>
      <c r="L57" s="11"/>
      <c r="M57" s="9"/>
      <c r="N57" s="23" t="str">
        <f t="shared" si="0"/>
        <v/>
      </c>
      <c r="Q57" s="47" t="e">
        <f>VLOOKUP($B57,[1]Лист1!$B$5:$G$100,4,0)</f>
        <v>#N/A</v>
      </c>
      <c r="R57" s="47" t="e">
        <f>VLOOKUP($B57,[1]Лист1!$B$5:$G$100,5,0)</f>
        <v>#N/A</v>
      </c>
      <c r="U57" s="67" t="s">
        <v>461</v>
      </c>
    </row>
    <row r="58" spans="1:21" x14ac:dyDescent="0.25">
      <c r="A58" s="6">
        <v>56</v>
      </c>
      <c r="B58" s="24" t="s">
        <v>54</v>
      </c>
      <c r="C58" s="8">
        <v>1997</v>
      </c>
      <c r="D58" s="8">
        <f t="shared" si="1"/>
        <v>24</v>
      </c>
      <c r="E58" s="24" t="s">
        <v>10</v>
      </c>
      <c r="F58" s="24"/>
      <c r="G58" s="10" t="s">
        <v>15</v>
      </c>
      <c r="H58" s="9">
        <v>42097</v>
      </c>
      <c r="I58" s="8">
        <v>1174</v>
      </c>
      <c r="J58" s="10" t="s">
        <v>266</v>
      </c>
      <c r="K58" s="9"/>
      <c r="L58" s="11"/>
      <c r="M58" s="9"/>
      <c r="N58" s="23" t="str">
        <f t="shared" si="0"/>
        <v/>
      </c>
      <c r="P58" s="23"/>
      <c r="Q58" s="47" t="e">
        <f>VLOOKUP($B58,[1]Лист1!$B$5:$G$100,4,0)</f>
        <v>#N/A</v>
      </c>
      <c r="R58" s="47" t="e">
        <f>VLOOKUP($B58,[1]Лист1!$B$5:$G$100,5,0)</f>
        <v>#N/A</v>
      </c>
      <c r="S58" s="23"/>
      <c r="U58" s="67" t="s">
        <v>461</v>
      </c>
    </row>
    <row r="59" spans="1:21" x14ac:dyDescent="0.25">
      <c r="A59" s="6">
        <v>57</v>
      </c>
      <c r="B59" s="24" t="s">
        <v>55</v>
      </c>
      <c r="C59" s="8">
        <v>1986</v>
      </c>
      <c r="D59" s="8">
        <f t="shared" si="1"/>
        <v>35</v>
      </c>
      <c r="E59" s="24" t="s">
        <v>10</v>
      </c>
      <c r="F59" s="24"/>
      <c r="G59" s="10" t="s">
        <v>18</v>
      </c>
      <c r="H59" s="9">
        <v>42781</v>
      </c>
      <c r="I59" s="8" t="s">
        <v>25</v>
      </c>
      <c r="J59" s="10" t="s">
        <v>15</v>
      </c>
      <c r="K59" s="9">
        <v>44242</v>
      </c>
      <c r="L59" s="11" t="s">
        <v>25</v>
      </c>
      <c r="M59" s="9">
        <f>K59+365-1</f>
        <v>44606</v>
      </c>
      <c r="N59" s="23" t="str">
        <f t="shared" si="0"/>
        <v>дистанции пешеходные</v>
      </c>
      <c r="P59" s="23"/>
      <c r="Q59" s="47" t="e">
        <f>VLOOKUP($B59,[1]Лист1!$B$5:$G$100,4,0)</f>
        <v>#N/A</v>
      </c>
      <c r="R59" s="47" t="e">
        <f>VLOOKUP($B59,[1]Лист1!$B$5:$G$100,5,0)</f>
        <v>#N/A</v>
      </c>
      <c r="S59" s="23"/>
      <c r="U59" s="67" t="s">
        <v>461</v>
      </c>
    </row>
    <row r="60" spans="1:21" x14ac:dyDescent="0.25">
      <c r="A60" s="6">
        <v>58</v>
      </c>
      <c r="B60" s="24" t="s">
        <v>56</v>
      </c>
      <c r="C60" s="8">
        <v>1996</v>
      </c>
      <c r="D60" s="8">
        <f t="shared" si="1"/>
        <v>25</v>
      </c>
      <c r="E60" s="24" t="s">
        <v>10</v>
      </c>
      <c r="F60" s="24"/>
      <c r="G60" s="10" t="s">
        <v>15</v>
      </c>
      <c r="H60" s="9">
        <v>42606</v>
      </c>
      <c r="I60" s="10">
        <v>167</v>
      </c>
      <c r="J60" s="10" t="s">
        <v>15</v>
      </c>
      <c r="K60" s="9">
        <v>44067</v>
      </c>
      <c r="L60" s="11" t="s">
        <v>365</v>
      </c>
      <c r="M60" s="9">
        <f>K60+365-1</f>
        <v>44431</v>
      </c>
      <c r="N60" s="23" t="str">
        <f t="shared" si="0"/>
        <v>дистанции пешеходные</v>
      </c>
      <c r="P60" s="23"/>
      <c r="Q60" s="47" t="e">
        <f>VLOOKUP($B60,[1]Лист1!$B$5:$G$100,4,0)</f>
        <v>#N/A</v>
      </c>
      <c r="R60" s="47" t="e">
        <f>VLOOKUP($B60,[1]Лист1!$B$5:$G$100,5,0)</f>
        <v>#N/A</v>
      </c>
      <c r="S60" s="23"/>
      <c r="U60" s="67" t="s">
        <v>461</v>
      </c>
    </row>
    <row r="61" spans="1:21" x14ac:dyDescent="0.25">
      <c r="A61" s="6">
        <v>59</v>
      </c>
      <c r="B61" s="24" t="s">
        <v>57</v>
      </c>
      <c r="C61" s="8">
        <v>1959</v>
      </c>
      <c r="D61" s="8">
        <f t="shared" si="1"/>
        <v>62</v>
      </c>
      <c r="E61" s="24" t="s">
        <v>32</v>
      </c>
      <c r="F61" s="24"/>
      <c r="G61" s="10" t="s">
        <v>18</v>
      </c>
      <c r="H61" s="9">
        <v>43066</v>
      </c>
      <c r="I61" s="11">
        <v>237</v>
      </c>
      <c r="J61" s="10" t="s">
        <v>18</v>
      </c>
      <c r="K61" s="9">
        <v>43796</v>
      </c>
      <c r="L61" s="11" t="s">
        <v>375</v>
      </c>
      <c r="M61" s="9">
        <f>K61+365*2</f>
        <v>44526</v>
      </c>
      <c r="N61" s="23" t="str">
        <f t="shared" si="0"/>
        <v>дистанции водные</v>
      </c>
      <c r="P61" s="23"/>
      <c r="Q61" s="47">
        <f>VLOOKUP($B61,[1]Лист1!$B$5:$G$100,4,0)</f>
        <v>36</v>
      </c>
      <c r="R61" s="47">
        <f>VLOOKUP($B61,[1]Лист1!$B$5:$G$100,5,0)</f>
        <v>36</v>
      </c>
      <c r="S61" s="23"/>
    </row>
    <row r="62" spans="1:21" x14ac:dyDescent="0.25">
      <c r="A62" s="6">
        <v>60</v>
      </c>
      <c r="B62" s="24" t="s">
        <v>58</v>
      </c>
      <c r="C62" s="8">
        <v>1999</v>
      </c>
      <c r="D62" s="8">
        <f t="shared" si="1"/>
        <v>22</v>
      </c>
      <c r="E62" s="24" t="s">
        <v>32</v>
      </c>
      <c r="F62" s="24"/>
      <c r="G62" s="10" t="s">
        <v>15</v>
      </c>
      <c r="H62" s="9">
        <v>43066</v>
      </c>
      <c r="I62" s="11">
        <v>237</v>
      </c>
      <c r="J62" s="59" t="s">
        <v>15</v>
      </c>
      <c r="K62" s="58">
        <v>44286</v>
      </c>
      <c r="L62" s="68" t="s">
        <v>415</v>
      </c>
      <c r="M62" s="9">
        <f>K62+365-1</f>
        <v>44650</v>
      </c>
      <c r="N62" s="23" t="str">
        <f t="shared" si="0"/>
        <v>дистанции водные</v>
      </c>
      <c r="Q62" s="47">
        <f>VLOOKUP($B62,[1]Лист1!$B$5:$G$100,4,0)</f>
        <v>5</v>
      </c>
      <c r="R62" s="47">
        <f>VLOOKUP($B62,[1]Лист1!$B$5:$G$100,5,0)</f>
        <v>0</v>
      </c>
    </row>
    <row r="63" spans="1:21" x14ac:dyDescent="0.25">
      <c r="A63" s="6">
        <v>61</v>
      </c>
      <c r="B63" s="24" t="s">
        <v>252</v>
      </c>
      <c r="C63" s="8"/>
      <c r="D63" s="8">
        <f t="shared" si="1"/>
        <v>2021</v>
      </c>
      <c r="E63" s="24" t="s">
        <v>32</v>
      </c>
      <c r="F63" s="24"/>
      <c r="G63" s="10" t="s">
        <v>15</v>
      </c>
      <c r="H63" s="9">
        <v>43349</v>
      </c>
      <c r="I63" s="11" t="s">
        <v>34</v>
      </c>
      <c r="J63" s="10" t="s">
        <v>266</v>
      </c>
      <c r="K63" s="9"/>
      <c r="L63" s="11"/>
      <c r="M63" s="9"/>
      <c r="N63" s="23" t="str">
        <f t="shared" si="0"/>
        <v/>
      </c>
      <c r="P63" s="23"/>
      <c r="Q63" s="47" t="e">
        <f>VLOOKUP($B63,[1]Лист1!$B$5:$G$100,4,0)</f>
        <v>#N/A</v>
      </c>
      <c r="R63" s="47" t="e">
        <f>VLOOKUP($B63,[1]Лист1!$B$5:$G$100,5,0)</f>
        <v>#N/A</v>
      </c>
      <c r="S63" s="23"/>
      <c r="U63" s="67" t="s">
        <v>461</v>
      </c>
    </row>
    <row r="64" spans="1:21" x14ac:dyDescent="0.25">
      <c r="A64" s="6">
        <v>62</v>
      </c>
      <c r="B64" s="24" t="s">
        <v>255</v>
      </c>
      <c r="C64" s="8" t="s">
        <v>372</v>
      </c>
      <c r="D64" s="8">
        <f t="shared" si="1"/>
        <v>27</v>
      </c>
      <c r="E64" s="24" t="s">
        <v>10</v>
      </c>
      <c r="F64" s="24"/>
      <c r="G64" s="10" t="s">
        <v>18</v>
      </c>
      <c r="H64" s="9">
        <v>43857</v>
      </c>
      <c r="I64" s="8" t="s">
        <v>379</v>
      </c>
      <c r="J64" s="10" t="s">
        <v>18</v>
      </c>
      <c r="K64" s="9">
        <v>43857</v>
      </c>
      <c r="L64" s="8" t="s">
        <v>379</v>
      </c>
      <c r="M64" s="9">
        <f>K64+365*2</f>
        <v>44587</v>
      </c>
      <c r="N64" s="23" t="str">
        <f t="shared" si="0"/>
        <v>дистанции пешеходные</v>
      </c>
      <c r="P64" s="23"/>
      <c r="Q64" s="47">
        <f>VLOOKUP($B64,[1]Лист1!$B$5:$G$100,4,0)</f>
        <v>63</v>
      </c>
      <c r="R64" s="47">
        <f>VLOOKUP($B64,[1]Лист1!$B$5:$G$100,5,0)</f>
        <v>12</v>
      </c>
      <c r="S64" s="23"/>
      <c r="U64" s="64" t="s">
        <v>438</v>
      </c>
    </row>
    <row r="65" spans="1:21" x14ac:dyDescent="0.25">
      <c r="A65" s="6">
        <v>63</v>
      </c>
      <c r="B65" s="24" t="s">
        <v>59</v>
      </c>
      <c r="C65" s="8">
        <v>2002</v>
      </c>
      <c r="D65" s="8">
        <f t="shared" si="1"/>
        <v>19</v>
      </c>
      <c r="E65" s="24" t="s">
        <v>10</v>
      </c>
      <c r="F65" s="24"/>
      <c r="G65" s="10" t="s">
        <v>15</v>
      </c>
      <c r="H65" s="9">
        <v>43349</v>
      </c>
      <c r="I65" s="11" t="s">
        <v>34</v>
      </c>
      <c r="J65" s="10" t="s">
        <v>15</v>
      </c>
      <c r="K65" s="9">
        <v>44080</v>
      </c>
      <c r="L65" s="11" t="s">
        <v>416</v>
      </c>
      <c r="M65" s="9">
        <f>K65+365-1</f>
        <v>44444</v>
      </c>
      <c r="N65" s="23" t="str">
        <f t="shared" si="0"/>
        <v>дистанции пешеходные</v>
      </c>
      <c r="P65" s="23"/>
      <c r="Q65" s="47">
        <f>VLOOKUP($B65,[1]Лист1!$B$5:$G$100,4,0)</f>
        <v>5</v>
      </c>
      <c r="R65" s="47">
        <f>VLOOKUP($B65,[1]Лист1!$B$5:$G$100,5,0)</f>
        <v>0</v>
      </c>
      <c r="S65" s="23"/>
    </row>
    <row r="66" spans="1:21" x14ac:dyDescent="0.25">
      <c r="A66" s="6">
        <v>64</v>
      </c>
      <c r="B66" s="24" t="s">
        <v>60</v>
      </c>
      <c r="C66" s="8"/>
      <c r="D66" s="8">
        <f t="shared" si="1"/>
        <v>2021</v>
      </c>
      <c r="E66" s="24" t="s">
        <v>14</v>
      </c>
      <c r="F66" s="24"/>
      <c r="G66" s="10" t="s">
        <v>15</v>
      </c>
      <c r="H66" s="12">
        <v>42606</v>
      </c>
      <c r="I66" s="11">
        <v>167</v>
      </c>
      <c r="J66" s="10" t="s">
        <v>266</v>
      </c>
      <c r="K66" s="9"/>
      <c r="L66" s="11"/>
      <c r="M66" s="9"/>
      <c r="N66" s="23" t="str">
        <f t="shared" si="0"/>
        <v/>
      </c>
      <c r="P66" s="23"/>
      <c r="Q66" s="47" t="e">
        <f>VLOOKUP($B66,[1]Лист1!$B$5:$G$100,4,0)</f>
        <v>#N/A</v>
      </c>
      <c r="R66" s="47" t="e">
        <f>VLOOKUP($B66,[1]Лист1!$B$5:$G$100,5,0)</f>
        <v>#N/A</v>
      </c>
      <c r="S66" s="23"/>
    </row>
    <row r="67" spans="1:21" x14ac:dyDescent="0.25">
      <c r="A67" s="6">
        <v>65</v>
      </c>
      <c r="B67" s="24" t="s">
        <v>407</v>
      </c>
      <c r="C67" s="8"/>
      <c r="D67" s="8">
        <f t="shared" si="1"/>
        <v>2021</v>
      </c>
      <c r="E67" s="24" t="s">
        <v>32</v>
      </c>
      <c r="F67" s="24"/>
      <c r="G67" s="10" t="s">
        <v>15</v>
      </c>
      <c r="H67" s="12">
        <v>43914</v>
      </c>
      <c r="I67" s="11" t="s">
        <v>408</v>
      </c>
      <c r="J67" s="59" t="s">
        <v>15</v>
      </c>
      <c r="K67" s="58">
        <v>44286</v>
      </c>
      <c r="L67" s="68" t="s">
        <v>415</v>
      </c>
      <c r="M67" s="9">
        <f>K67+365-1</f>
        <v>44650</v>
      </c>
      <c r="N67" s="23" t="str">
        <f t="shared" si="0"/>
        <v>дистанции водные</v>
      </c>
      <c r="P67" s="23"/>
      <c r="S67" s="23"/>
    </row>
    <row r="68" spans="1:21" x14ac:dyDescent="0.25">
      <c r="A68" s="6">
        <v>66</v>
      </c>
      <c r="B68" s="24" t="s">
        <v>383</v>
      </c>
      <c r="C68" s="8"/>
      <c r="D68" s="8">
        <f t="shared" si="1"/>
        <v>2021</v>
      </c>
      <c r="E68" s="24" t="s">
        <v>32</v>
      </c>
      <c r="F68" s="24"/>
      <c r="G68" s="10" t="s">
        <v>15</v>
      </c>
      <c r="H68" s="12">
        <v>43892</v>
      </c>
      <c r="I68" s="11" t="s">
        <v>381</v>
      </c>
      <c r="J68" s="59" t="s">
        <v>266</v>
      </c>
      <c r="K68" s="58"/>
      <c r="L68" s="68"/>
      <c r="M68" s="9"/>
      <c r="N68" s="23" t="str">
        <f t="shared" si="0"/>
        <v/>
      </c>
      <c r="P68" s="23"/>
      <c r="Q68" s="47" t="e">
        <f>VLOOKUP($B68,[1]Лист1!$B$5:$G$100,4,0)</f>
        <v>#N/A</v>
      </c>
      <c r="R68" s="47" t="e">
        <f>VLOOKUP($B68,[1]Лист1!$B$5:$G$100,5,0)</f>
        <v>#N/A</v>
      </c>
      <c r="S68" s="23"/>
      <c r="U68" s="64" t="s">
        <v>438</v>
      </c>
    </row>
    <row r="69" spans="1:21" x14ac:dyDescent="0.25">
      <c r="A69" s="6">
        <v>67</v>
      </c>
      <c r="B69" s="24" t="s">
        <v>61</v>
      </c>
      <c r="C69" s="8"/>
      <c r="D69" s="8">
        <f t="shared" si="1"/>
        <v>2021</v>
      </c>
      <c r="E69" s="24" t="s">
        <v>32</v>
      </c>
      <c r="F69" s="24"/>
      <c r="G69" s="10" t="s">
        <v>8</v>
      </c>
      <c r="H69" s="9">
        <v>43097</v>
      </c>
      <c r="I69" s="11">
        <v>271</v>
      </c>
      <c r="J69" s="10" t="s">
        <v>266</v>
      </c>
      <c r="K69" s="9"/>
      <c r="L69" s="11"/>
      <c r="M69" s="9"/>
      <c r="N69" s="23" t="str">
        <f t="shared" si="0"/>
        <v/>
      </c>
      <c r="P69" s="23"/>
      <c r="Q69" s="47" t="e">
        <f>VLOOKUP($B69,[1]Лист1!$B$5:$G$100,4,0)</f>
        <v>#N/A</v>
      </c>
      <c r="R69" s="47" t="e">
        <f>VLOOKUP($B69,[1]Лист1!$B$5:$G$100,5,0)</f>
        <v>#N/A</v>
      </c>
      <c r="S69" s="23"/>
    </row>
    <row r="70" spans="1:21" x14ac:dyDescent="0.25">
      <c r="A70" s="6">
        <v>68</v>
      </c>
      <c r="B70" s="24" t="s">
        <v>62</v>
      </c>
      <c r="C70" s="8">
        <v>1993</v>
      </c>
      <c r="D70" s="8">
        <f t="shared" ref="D70:D79" si="2">2021-C70</f>
        <v>28</v>
      </c>
      <c r="E70" s="24" t="s">
        <v>10</v>
      </c>
      <c r="F70" s="24"/>
      <c r="G70" s="10" t="s">
        <v>15</v>
      </c>
      <c r="H70" s="9">
        <v>42865</v>
      </c>
      <c r="I70" s="8">
        <v>59</v>
      </c>
      <c r="J70" s="10" t="s">
        <v>15</v>
      </c>
      <c r="K70" s="9">
        <v>44345</v>
      </c>
      <c r="L70" s="11" t="s">
        <v>475</v>
      </c>
      <c r="M70" s="9">
        <f>K70+365-1</f>
        <v>44709</v>
      </c>
      <c r="N70" s="23" t="str">
        <f t="shared" si="0"/>
        <v>дистанции пешеходные</v>
      </c>
      <c r="P70" s="23"/>
      <c r="Q70" s="47" t="e">
        <f>VLOOKUP($B70,[1]Лист1!$B$5:$G$100,4,0)</f>
        <v>#N/A</v>
      </c>
      <c r="R70" s="47" t="e">
        <f>VLOOKUP($B70,[1]Лист1!$B$5:$G$100,5,0)</f>
        <v>#N/A</v>
      </c>
      <c r="S70" s="23"/>
      <c r="U70" s="67" t="s">
        <v>461</v>
      </c>
    </row>
    <row r="71" spans="1:21" x14ac:dyDescent="0.25">
      <c r="A71" s="6">
        <v>69</v>
      </c>
      <c r="B71" s="24" t="s">
        <v>290</v>
      </c>
      <c r="C71" s="8"/>
      <c r="D71" s="8">
        <f t="shared" si="2"/>
        <v>2021</v>
      </c>
      <c r="E71" s="24" t="s">
        <v>289</v>
      </c>
      <c r="F71" s="24"/>
      <c r="G71" s="10" t="s">
        <v>15</v>
      </c>
      <c r="H71" s="9">
        <v>43577</v>
      </c>
      <c r="I71" s="11" t="s">
        <v>301</v>
      </c>
      <c r="J71" s="10" t="s">
        <v>15</v>
      </c>
      <c r="K71" s="12">
        <v>44308</v>
      </c>
      <c r="L71" s="11" t="s">
        <v>365</v>
      </c>
      <c r="M71" s="9">
        <f>K71+365-1</f>
        <v>44672</v>
      </c>
      <c r="N71" s="23" t="str">
        <f t="shared" si="0"/>
        <v>дистанции на средствах передвижения (кони)</v>
      </c>
      <c r="P71" s="23"/>
      <c r="Q71" s="47" t="e">
        <f>VLOOKUP($B71,[1]Лист1!$B$5:$G$100,4,0)</f>
        <v>#N/A</v>
      </c>
      <c r="R71" s="47" t="e">
        <f>VLOOKUP($B71,[1]Лист1!$B$5:$G$100,5,0)</f>
        <v>#N/A</v>
      </c>
      <c r="S71" s="23"/>
    </row>
    <row r="72" spans="1:21" x14ac:dyDescent="0.25">
      <c r="A72" s="6">
        <v>70</v>
      </c>
      <c r="B72" s="24" t="s">
        <v>322</v>
      </c>
      <c r="C72" s="8"/>
      <c r="D72" s="8">
        <f t="shared" si="2"/>
        <v>2021</v>
      </c>
      <c r="E72" s="24" t="s">
        <v>315</v>
      </c>
      <c r="F72" s="24"/>
      <c r="G72" s="10" t="s">
        <v>15</v>
      </c>
      <c r="H72" s="9">
        <v>43577</v>
      </c>
      <c r="I72" s="11" t="s">
        <v>301</v>
      </c>
      <c r="J72" s="10" t="s">
        <v>15</v>
      </c>
      <c r="K72" s="12">
        <v>44308</v>
      </c>
      <c r="L72" s="11" t="s">
        <v>365</v>
      </c>
      <c r="M72" s="9">
        <f>K72+365-1</f>
        <v>44672</v>
      </c>
      <c r="N72" s="23" t="str">
        <f t="shared" si="0"/>
        <v>маршруты</v>
      </c>
      <c r="P72" s="23"/>
      <c r="Q72" s="47" t="e">
        <f>VLOOKUP($B72,[1]Лист1!$B$5:$G$100,4,0)</f>
        <v>#N/A</v>
      </c>
      <c r="R72" s="47" t="e">
        <f>VLOOKUP($B72,[1]Лист1!$B$5:$G$100,5,0)</f>
        <v>#N/A</v>
      </c>
      <c r="S72" s="23"/>
    </row>
    <row r="73" spans="1:21" x14ac:dyDescent="0.25">
      <c r="A73" s="6">
        <v>71</v>
      </c>
      <c r="B73" s="24" t="s">
        <v>63</v>
      </c>
      <c r="C73" s="8"/>
      <c r="D73" s="8">
        <f t="shared" si="2"/>
        <v>2021</v>
      </c>
      <c r="E73" s="24" t="s">
        <v>14</v>
      </c>
      <c r="F73" s="24"/>
      <c r="G73" s="10" t="s">
        <v>15</v>
      </c>
      <c r="H73" s="9">
        <v>42865</v>
      </c>
      <c r="I73" s="8">
        <v>59</v>
      </c>
      <c r="J73" s="10" t="s">
        <v>266</v>
      </c>
      <c r="K73" s="9"/>
      <c r="L73" s="11"/>
      <c r="M73" s="9"/>
      <c r="N73" s="23" t="str">
        <f t="shared" si="0"/>
        <v/>
      </c>
      <c r="Q73" s="47" t="e">
        <f>VLOOKUP($B73,[1]Лист1!$B$5:$G$100,4,0)</f>
        <v>#N/A</v>
      </c>
      <c r="R73" s="47" t="e">
        <f>VLOOKUP($B73,[1]Лист1!$B$5:$G$100,5,0)</f>
        <v>#N/A</v>
      </c>
    </row>
    <row r="74" spans="1:21" x14ac:dyDescent="0.25">
      <c r="A74" s="6">
        <v>72</v>
      </c>
      <c r="B74" s="24" t="s">
        <v>64</v>
      </c>
      <c r="C74" s="8">
        <v>1993</v>
      </c>
      <c r="D74" s="8">
        <f t="shared" si="2"/>
        <v>28</v>
      </c>
      <c r="E74" s="24" t="s">
        <v>7</v>
      </c>
      <c r="F74" s="24"/>
      <c r="G74" s="10" t="s">
        <v>15</v>
      </c>
      <c r="H74" s="9">
        <v>42865</v>
      </c>
      <c r="I74" s="11">
        <v>59</v>
      </c>
      <c r="J74" s="10" t="s">
        <v>15</v>
      </c>
      <c r="K74" s="9">
        <v>44345</v>
      </c>
      <c r="L74" s="11" t="s">
        <v>475</v>
      </c>
      <c r="M74" s="9">
        <f>K74+365-1</f>
        <v>44709</v>
      </c>
      <c r="N74" s="23" t="str">
        <f t="shared" si="0"/>
        <v>дистанции горные</v>
      </c>
      <c r="P74" s="23"/>
      <c r="Q74" s="47" t="e">
        <f>VLOOKUP($B74,[1]Лист1!$B$5:$G$100,4,0)</f>
        <v>#N/A</v>
      </c>
      <c r="R74" s="47" t="e">
        <f>VLOOKUP($B74,[1]Лист1!$B$5:$G$100,5,0)</f>
        <v>#N/A</v>
      </c>
      <c r="S74" s="23"/>
      <c r="U74" s="67" t="s">
        <v>461</v>
      </c>
    </row>
    <row r="75" spans="1:21" x14ac:dyDescent="0.25">
      <c r="A75" s="6">
        <v>73</v>
      </c>
      <c r="B75" s="24" t="s">
        <v>347</v>
      </c>
      <c r="C75" s="8"/>
      <c r="D75" s="8">
        <f t="shared" si="2"/>
        <v>2021</v>
      </c>
      <c r="E75" s="24" t="s">
        <v>315</v>
      </c>
      <c r="F75" s="24"/>
      <c r="G75" s="10" t="s">
        <v>8</v>
      </c>
      <c r="H75" s="9">
        <v>43577</v>
      </c>
      <c r="I75" s="11" t="s">
        <v>301</v>
      </c>
      <c r="J75" s="10" t="s">
        <v>8</v>
      </c>
      <c r="K75" s="12">
        <v>44308</v>
      </c>
      <c r="L75" s="11" t="s">
        <v>365</v>
      </c>
      <c r="M75" s="9">
        <f>K75+365*2-1</f>
        <v>45037</v>
      </c>
      <c r="N75" s="23" t="str">
        <f t="shared" si="0"/>
        <v>маршруты</v>
      </c>
      <c r="P75" s="23"/>
      <c r="Q75" s="47" t="e">
        <f>VLOOKUP($B75,[1]Лист1!$B$5:$G$100,4,0)</f>
        <v>#N/A</v>
      </c>
      <c r="R75" s="47" t="e">
        <f>VLOOKUP($B75,[1]Лист1!$B$5:$G$100,5,0)</f>
        <v>#N/A</v>
      </c>
      <c r="S75" s="23"/>
    </row>
    <row r="76" spans="1:21" x14ac:dyDescent="0.25">
      <c r="A76" s="6">
        <v>74</v>
      </c>
      <c r="B76" s="24" t="s">
        <v>65</v>
      </c>
      <c r="C76" s="8">
        <v>1995</v>
      </c>
      <c r="D76" s="8">
        <f t="shared" si="2"/>
        <v>26</v>
      </c>
      <c r="E76" s="24" t="s">
        <v>10</v>
      </c>
      <c r="F76" s="24"/>
      <c r="G76" s="10" t="s">
        <v>15</v>
      </c>
      <c r="H76" s="9">
        <v>41697</v>
      </c>
      <c r="I76" s="8">
        <v>597</v>
      </c>
      <c r="J76" s="10" t="s">
        <v>15</v>
      </c>
      <c r="K76" s="9">
        <v>44242</v>
      </c>
      <c r="L76" s="11" t="s">
        <v>378</v>
      </c>
      <c r="M76" s="9">
        <f>K76+365-1</f>
        <v>44606</v>
      </c>
      <c r="N76" s="23" t="str">
        <f t="shared" ref="N76:N140" si="3">IF(K76&gt;0,E76,"")</f>
        <v>дистанции пешеходные</v>
      </c>
      <c r="P76" s="23"/>
      <c r="Q76" s="47">
        <f>VLOOKUP($B76,[1]Лист1!$B$5:$G$100,4,0)</f>
        <v>10</v>
      </c>
      <c r="R76" s="47">
        <f>VLOOKUP($B76,[1]Лист1!$B$5:$G$100,5,0)</f>
        <v>0</v>
      </c>
      <c r="S76" s="23"/>
      <c r="U76" s="67" t="s">
        <v>461</v>
      </c>
    </row>
    <row r="77" spans="1:21" x14ac:dyDescent="0.25">
      <c r="A77" s="6">
        <v>75</v>
      </c>
      <c r="B77" s="24" t="s">
        <v>449</v>
      </c>
      <c r="C77" s="8"/>
      <c r="D77" s="8">
        <f t="shared" si="2"/>
        <v>2021</v>
      </c>
      <c r="E77" s="24" t="s">
        <v>315</v>
      </c>
      <c r="F77" s="24"/>
      <c r="G77" s="10" t="s">
        <v>15</v>
      </c>
      <c r="H77" s="9">
        <v>44251</v>
      </c>
      <c r="I77" s="11" t="s">
        <v>446</v>
      </c>
      <c r="J77" s="10" t="s">
        <v>15</v>
      </c>
      <c r="K77" s="9">
        <v>44251</v>
      </c>
      <c r="L77" s="11" t="s">
        <v>446</v>
      </c>
      <c r="M77" s="9">
        <f>K77+365-1</f>
        <v>44615</v>
      </c>
      <c r="N77" s="23" t="str">
        <f t="shared" si="3"/>
        <v>маршруты</v>
      </c>
      <c r="P77" s="23"/>
      <c r="S77" s="23"/>
    </row>
    <row r="78" spans="1:21" x14ac:dyDescent="0.25">
      <c r="A78" s="6">
        <v>76</v>
      </c>
      <c r="B78" s="24" t="s">
        <v>420</v>
      </c>
      <c r="C78" s="8"/>
      <c r="D78" s="8">
        <f t="shared" si="2"/>
        <v>2021</v>
      </c>
      <c r="E78" s="24" t="s">
        <v>418</v>
      </c>
      <c r="F78" s="24"/>
      <c r="G78" s="10" t="s">
        <v>15</v>
      </c>
      <c r="H78" s="9">
        <v>44111</v>
      </c>
      <c r="I78" s="11" t="s">
        <v>419</v>
      </c>
      <c r="J78" s="10" t="s">
        <v>15</v>
      </c>
      <c r="K78" s="9">
        <v>44111</v>
      </c>
      <c r="L78" s="11" t="s">
        <v>419</v>
      </c>
      <c r="M78" s="9">
        <f>K78+365-1</f>
        <v>44475</v>
      </c>
      <c r="N78" s="23" t="str">
        <f t="shared" si="3"/>
        <v>северная ходьба</v>
      </c>
      <c r="P78" s="23"/>
      <c r="S78" s="23"/>
    </row>
    <row r="79" spans="1:21" x14ac:dyDescent="0.25">
      <c r="A79" s="6">
        <v>77</v>
      </c>
      <c r="B79" s="24" t="s">
        <v>247</v>
      </c>
      <c r="C79" s="8"/>
      <c r="D79" s="8">
        <f t="shared" si="2"/>
        <v>2021</v>
      </c>
      <c r="E79" s="24" t="s">
        <v>14</v>
      </c>
      <c r="F79" s="24"/>
      <c r="G79" s="10" t="s">
        <v>15</v>
      </c>
      <c r="H79" s="9">
        <v>43349</v>
      </c>
      <c r="I79" s="11" t="s">
        <v>34</v>
      </c>
      <c r="J79" s="10" t="s">
        <v>266</v>
      </c>
      <c r="K79" s="9"/>
      <c r="L79" s="11"/>
      <c r="M79" s="9"/>
      <c r="N79" s="23" t="str">
        <f t="shared" si="3"/>
        <v/>
      </c>
      <c r="P79" s="23"/>
      <c r="Q79" s="47" t="e">
        <f>VLOOKUP($B79,[1]Лист1!$B$5:$G$100,4,0)</f>
        <v>#N/A</v>
      </c>
      <c r="R79" s="47" t="e">
        <f>VLOOKUP($B79,[1]Лист1!$B$5:$G$100,5,0)</f>
        <v>#N/A</v>
      </c>
      <c r="S79" s="23"/>
    </row>
    <row r="80" spans="1:21" x14ac:dyDescent="0.25">
      <c r="A80" s="6">
        <v>78</v>
      </c>
      <c r="B80" s="24" t="s">
        <v>66</v>
      </c>
      <c r="C80" s="8">
        <v>1989</v>
      </c>
      <c r="D80" s="8">
        <f t="shared" ref="D80:D143" si="4">2021-C80</f>
        <v>32</v>
      </c>
      <c r="E80" s="24" t="s">
        <v>10</v>
      </c>
      <c r="F80" s="24"/>
      <c r="G80" s="10" t="s">
        <v>15</v>
      </c>
      <c r="H80" s="9">
        <v>42865</v>
      </c>
      <c r="I80" s="8">
        <v>59</v>
      </c>
      <c r="J80" s="10" t="s">
        <v>15</v>
      </c>
      <c r="K80" s="9">
        <v>44345</v>
      </c>
      <c r="L80" s="11" t="s">
        <v>475</v>
      </c>
      <c r="M80" s="9">
        <f>K80+365-1</f>
        <v>44709</v>
      </c>
      <c r="N80" s="23" t="str">
        <f t="shared" si="3"/>
        <v>дистанции пешеходные</v>
      </c>
      <c r="P80" s="23"/>
      <c r="Q80" s="47" t="e">
        <f>VLOOKUP($B80,[1]Лист1!$B$5:$G$100,4,0)</f>
        <v>#N/A</v>
      </c>
      <c r="R80" s="47" t="e">
        <f>VLOOKUP($B80,[1]Лист1!$B$5:$G$100,5,0)</f>
        <v>#N/A</v>
      </c>
      <c r="S80" s="23"/>
      <c r="U80" s="67" t="s">
        <v>461</v>
      </c>
    </row>
    <row r="81" spans="1:21" x14ac:dyDescent="0.25">
      <c r="A81" s="6">
        <v>79</v>
      </c>
      <c r="B81" s="24" t="s">
        <v>450</v>
      </c>
      <c r="C81" s="8"/>
      <c r="D81" s="8">
        <f t="shared" si="4"/>
        <v>2021</v>
      </c>
      <c r="E81" s="24" t="s">
        <v>315</v>
      </c>
      <c r="F81" s="24"/>
      <c r="G81" s="10" t="s">
        <v>15</v>
      </c>
      <c r="H81" s="9">
        <v>44251</v>
      </c>
      <c r="I81" s="11" t="s">
        <v>446</v>
      </c>
      <c r="J81" s="10" t="s">
        <v>15</v>
      </c>
      <c r="K81" s="9">
        <v>44251</v>
      </c>
      <c r="L81" s="11" t="s">
        <v>446</v>
      </c>
      <c r="M81" s="9">
        <f>K81+365-1</f>
        <v>44615</v>
      </c>
      <c r="N81" s="23" t="str">
        <f t="shared" si="3"/>
        <v>маршруты</v>
      </c>
      <c r="P81" s="23"/>
      <c r="S81" s="23"/>
    </row>
    <row r="82" spans="1:21" x14ac:dyDescent="0.25">
      <c r="A82" s="6">
        <v>80</v>
      </c>
      <c r="B82" s="24" t="s">
        <v>323</v>
      </c>
      <c r="C82" s="8"/>
      <c r="D82" s="8">
        <f t="shared" si="4"/>
        <v>2021</v>
      </c>
      <c r="E82" s="24" t="s">
        <v>7</v>
      </c>
      <c r="F82" s="24"/>
      <c r="G82" s="10" t="s">
        <v>15</v>
      </c>
      <c r="H82" s="9">
        <v>43577</v>
      </c>
      <c r="I82" s="11" t="s">
        <v>301</v>
      </c>
      <c r="J82" s="10" t="s">
        <v>15</v>
      </c>
      <c r="K82" s="9">
        <v>44308</v>
      </c>
      <c r="L82" s="11" t="s">
        <v>365</v>
      </c>
      <c r="M82" s="9">
        <f>K82+365-1</f>
        <v>44672</v>
      </c>
      <c r="N82" s="23" t="str">
        <f t="shared" si="3"/>
        <v>дистанции горные</v>
      </c>
      <c r="P82" s="23"/>
      <c r="Q82" s="47" t="e">
        <f>VLOOKUP($B82,[1]Лист1!$B$5:$G$100,4,0)</f>
        <v>#N/A</v>
      </c>
      <c r="R82" s="47" t="e">
        <f>VLOOKUP($B82,[1]Лист1!$B$5:$G$100,5,0)</f>
        <v>#N/A</v>
      </c>
      <c r="S82" s="23"/>
      <c r="T82" t="s">
        <v>463</v>
      </c>
      <c r="U82" t="s">
        <v>467</v>
      </c>
    </row>
    <row r="83" spans="1:21" x14ac:dyDescent="0.25">
      <c r="A83" s="6">
        <v>81</v>
      </c>
      <c r="B83" s="43" t="s">
        <v>384</v>
      </c>
      <c r="C83" s="8"/>
      <c r="D83" s="8">
        <f t="shared" si="4"/>
        <v>2021</v>
      </c>
      <c r="E83" s="24" t="s">
        <v>315</v>
      </c>
      <c r="F83" s="24"/>
      <c r="G83" s="10" t="s">
        <v>15</v>
      </c>
      <c r="H83" s="12">
        <v>43892</v>
      </c>
      <c r="I83" s="11" t="s">
        <v>381</v>
      </c>
      <c r="J83" s="10" t="s">
        <v>266</v>
      </c>
      <c r="K83" s="9"/>
      <c r="L83" s="11"/>
      <c r="M83" s="9"/>
      <c r="N83" s="23" t="str">
        <f t="shared" si="3"/>
        <v/>
      </c>
      <c r="P83" s="23"/>
      <c r="Q83" s="47" t="e">
        <f>VLOOKUP($B83,[1]Лист1!$B$5:$G$100,4,0)</f>
        <v>#N/A</v>
      </c>
      <c r="R83" s="47" t="e">
        <f>VLOOKUP($B83,[1]Лист1!$B$5:$G$100,5,0)</f>
        <v>#N/A</v>
      </c>
      <c r="S83" s="23"/>
      <c r="U83" s="64" t="s">
        <v>438</v>
      </c>
    </row>
    <row r="84" spans="1:21" x14ac:dyDescent="0.25">
      <c r="A84" s="6">
        <v>82</v>
      </c>
      <c r="B84" s="24" t="s">
        <v>67</v>
      </c>
      <c r="C84" s="8">
        <v>1997</v>
      </c>
      <c r="D84" s="8">
        <f t="shared" si="4"/>
        <v>24</v>
      </c>
      <c r="E84" s="24" t="s">
        <v>10</v>
      </c>
      <c r="F84" s="24"/>
      <c r="G84" s="10" t="s">
        <v>18</v>
      </c>
      <c r="H84" s="9">
        <v>43914</v>
      </c>
      <c r="I84" s="8" t="s">
        <v>408</v>
      </c>
      <c r="J84" s="10" t="s">
        <v>18</v>
      </c>
      <c r="K84" s="9">
        <v>43914</v>
      </c>
      <c r="L84" s="8" t="s">
        <v>408</v>
      </c>
      <c r="M84" s="9">
        <f>K84+365*2-1</f>
        <v>44643</v>
      </c>
      <c r="N84" s="23" t="str">
        <f t="shared" si="3"/>
        <v>дистанции пешеходные</v>
      </c>
      <c r="P84" s="23"/>
      <c r="Q84" s="47">
        <f>VLOOKUP($B84,[1]Лист1!$B$5:$G$100,4,0)</f>
        <v>35</v>
      </c>
      <c r="R84" s="47">
        <f>VLOOKUP($B84,[1]Лист1!$B$5:$G$100,5,0)</f>
        <v>0</v>
      </c>
      <c r="S84" s="23"/>
    </row>
    <row r="85" spans="1:21" x14ac:dyDescent="0.25">
      <c r="A85" s="6">
        <v>83</v>
      </c>
      <c r="B85" s="24" t="s">
        <v>68</v>
      </c>
      <c r="C85" s="8">
        <v>1989</v>
      </c>
      <c r="D85" s="8">
        <f t="shared" si="4"/>
        <v>32</v>
      </c>
      <c r="E85" s="24" t="s">
        <v>10</v>
      </c>
      <c r="F85" s="24"/>
      <c r="G85" s="10" t="s">
        <v>18</v>
      </c>
      <c r="H85" s="9">
        <v>43244</v>
      </c>
      <c r="I85" s="11">
        <v>117</v>
      </c>
      <c r="J85" s="10" t="s">
        <v>18</v>
      </c>
      <c r="K85" s="9">
        <v>43980</v>
      </c>
      <c r="L85" s="11" t="s">
        <v>287</v>
      </c>
      <c r="M85" s="9">
        <f>K85+365*2-1</f>
        <v>44709</v>
      </c>
      <c r="N85" s="23" t="str">
        <f t="shared" si="3"/>
        <v>дистанции пешеходные</v>
      </c>
      <c r="P85" s="23"/>
      <c r="Q85" s="47">
        <f>VLOOKUP($B85,[1]Лист1!$B$5:$G$100,4,0)</f>
        <v>6</v>
      </c>
      <c r="R85" s="47">
        <f>VLOOKUP($B85,[1]Лист1!$B$5:$G$100,5,0)</f>
        <v>6</v>
      </c>
      <c r="S85" s="23"/>
      <c r="U85" s="67" t="s">
        <v>461</v>
      </c>
    </row>
    <row r="86" spans="1:21" x14ac:dyDescent="0.25">
      <c r="A86" s="6">
        <v>84</v>
      </c>
      <c r="B86" s="43" t="s">
        <v>324</v>
      </c>
      <c r="C86" s="8"/>
      <c r="D86" s="8">
        <f t="shared" si="4"/>
        <v>2021</v>
      </c>
      <c r="E86" s="24" t="s">
        <v>315</v>
      </c>
      <c r="F86" s="24"/>
      <c r="G86" s="10" t="s">
        <v>15</v>
      </c>
      <c r="H86" s="9">
        <v>43577</v>
      </c>
      <c r="I86" s="11" t="s">
        <v>301</v>
      </c>
      <c r="J86" s="10" t="s">
        <v>266</v>
      </c>
      <c r="K86" s="9"/>
      <c r="L86" s="11"/>
      <c r="M86" s="9"/>
      <c r="N86" s="23" t="str">
        <f t="shared" si="3"/>
        <v/>
      </c>
      <c r="P86" s="23"/>
      <c r="Q86" s="47" t="e">
        <f>VLOOKUP($B86,[1]Лист1!$B$5:$G$100,4,0)</f>
        <v>#N/A</v>
      </c>
      <c r="R86" s="47" t="e">
        <f>VLOOKUP($B86,[1]Лист1!$B$5:$G$100,5,0)</f>
        <v>#N/A</v>
      </c>
      <c r="S86" s="23"/>
    </row>
    <row r="87" spans="1:21" x14ac:dyDescent="0.25">
      <c r="A87" s="6">
        <v>85</v>
      </c>
      <c r="B87" s="24" t="s">
        <v>69</v>
      </c>
      <c r="C87" s="8">
        <v>1970</v>
      </c>
      <c r="D87" s="8">
        <f t="shared" si="4"/>
        <v>51</v>
      </c>
      <c r="E87" s="24" t="s">
        <v>32</v>
      </c>
      <c r="F87" s="24"/>
      <c r="G87" s="10" t="s">
        <v>18</v>
      </c>
      <c r="H87" s="9">
        <v>43349</v>
      </c>
      <c r="I87" s="11" t="s">
        <v>34</v>
      </c>
      <c r="J87" s="10" t="s">
        <v>266</v>
      </c>
      <c r="K87" s="9"/>
      <c r="L87" s="11"/>
      <c r="M87" s="9"/>
      <c r="N87" s="23" t="str">
        <f t="shared" si="3"/>
        <v/>
      </c>
      <c r="P87" s="23"/>
      <c r="Q87" s="47">
        <f>VLOOKUP($B87,[1]Лист1!$B$5:$G$100,4,0)</f>
        <v>20</v>
      </c>
      <c r="R87" s="47">
        <f>VLOOKUP($B87,[1]Лист1!$B$5:$G$100,5,0)</f>
        <v>20</v>
      </c>
      <c r="S87" s="23"/>
      <c r="U87" s="67" t="s">
        <v>461</v>
      </c>
    </row>
    <row r="88" spans="1:21" x14ac:dyDescent="0.25">
      <c r="A88" s="6">
        <v>86</v>
      </c>
      <c r="B88" s="43" t="s">
        <v>325</v>
      </c>
      <c r="C88" s="8"/>
      <c r="D88" s="8">
        <f t="shared" si="4"/>
        <v>2021</v>
      </c>
      <c r="E88" s="24" t="s">
        <v>315</v>
      </c>
      <c r="F88" s="24"/>
      <c r="G88" s="10" t="s">
        <v>15</v>
      </c>
      <c r="H88" s="9">
        <v>43577</v>
      </c>
      <c r="I88" s="11" t="s">
        <v>301</v>
      </c>
      <c r="J88" s="10" t="s">
        <v>266</v>
      </c>
      <c r="K88" s="9"/>
      <c r="L88" s="11"/>
      <c r="M88" s="9"/>
      <c r="N88" s="23" t="str">
        <f t="shared" si="3"/>
        <v/>
      </c>
      <c r="P88" s="23"/>
      <c r="Q88" s="47" t="e">
        <f>VLOOKUP($B88,[1]Лист1!$B$5:$G$100,4,0)</f>
        <v>#N/A</v>
      </c>
      <c r="R88" s="47" t="e">
        <f>VLOOKUP($B88,[1]Лист1!$B$5:$G$100,5,0)</f>
        <v>#N/A</v>
      </c>
      <c r="S88" s="23"/>
    </row>
    <row r="89" spans="1:21" x14ac:dyDescent="0.25">
      <c r="A89" s="6">
        <v>87</v>
      </c>
      <c r="B89" s="7" t="s">
        <v>70</v>
      </c>
      <c r="C89" s="8"/>
      <c r="D89" s="8">
        <f t="shared" si="4"/>
        <v>2021</v>
      </c>
      <c r="E89" s="24" t="s">
        <v>7</v>
      </c>
      <c r="F89" s="24"/>
      <c r="G89" s="10" t="s">
        <v>15</v>
      </c>
      <c r="H89" s="12">
        <v>41737</v>
      </c>
      <c r="I89" s="11">
        <v>1150</v>
      </c>
      <c r="J89" s="10" t="s">
        <v>15</v>
      </c>
      <c r="K89" s="9">
        <v>44242</v>
      </c>
      <c r="L89" s="11" t="s">
        <v>378</v>
      </c>
      <c r="M89" s="9">
        <f>K89+365-1</f>
        <v>44606</v>
      </c>
      <c r="N89" s="23" t="str">
        <f t="shared" si="3"/>
        <v>дистанции горные</v>
      </c>
      <c r="P89" s="23"/>
      <c r="Q89" s="47" t="e">
        <f>VLOOKUP($B89,[1]Лист1!$B$5:$G$100,4,0)</f>
        <v>#N/A</v>
      </c>
      <c r="R89" s="47" t="e">
        <f>VLOOKUP($B89,[1]Лист1!$B$5:$G$100,5,0)</f>
        <v>#N/A</v>
      </c>
      <c r="S89" s="23"/>
      <c r="T89" t="s">
        <v>466</v>
      </c>
      <c r="U89" t="s">
        <v>464</v>
      </c>
    </row>
    <row r="90" spans="1:21" x14ac:dyDescent="0.25">
      <c r="A90" s="6">
        <v>88</v>
      </c>
      <c r="B90" s="24" t="s">
        <v>291</v>
      </c>
      <c r="C90" s="8"/>
      <c r="D90" s="8">
        <f t="shared" si="4"/>
        <v>2021</v>
      </c>
      <c r="E90" s="24" t="s">
        <v>289</v>
      </c>
      <c r="F90" s="24"/>
      <c r="G90" s="10" t="s">
        <v>15</v>
      </c>
      <c r="H90" s="9">
        <v>43577</v>
      </c>
      <c r="I90" s="11" t="s">
        <v>301</v>
      </c>
      <c r="J90" s="10" t="s">
        <v>266</v>
      </c>
      <c r="K90" s="9"/>
      <c r="L90" s="11"/>
      <c r="M90" s="9"/>
      <c r="N90" s="23" t="str">
        <f t="shared" si="3"/>
        <v/>
      </c>
      <c r="P90" s="23"/>
      <c r="Q90" s="47" t="e">
        <f>VLOOKUP($B90,[1]Лист1!$B$5:$G$100,4,0)</f>
        <v>#N/A</v>
      </c>
      <c r="R90" s="47" t="e">
        <f>VLOOKUP($B90,[1]Лист1!$B$5:$G$100,5,0)</f>
        <v>#N/A</v>
      </c>
      <c r="S90" s="23"/>
    </row>
    <row r="91" spans="1:21" x14ac:dyDescent="0.25">
      <c r="A91" s="6">
        <v>89</v>
      </c>
      <c r="B91" s="24" t="s">
        <v>421</v>
      </c>
      <c r="C91" s="8"/>
      <c r="D91" s="8">
        <f t="shared" si="4"/>
        <v>2021</v>
      </c>
      <c r="E91" s="24" t="s">
        <v>315</v>
      </c>
      <c r="F91" s="24"/>
      <c r="G91" s="10" t="s">
        <v>15</v>
      </c>
      <c r="H91" s="9">
        <v>44132</v>
      </c>
      <c r="I91" s="11" t="s">
        <v>422</v>
      </c>
      <c r="J91" s="10" t="s">
        <v>15</v>
      </c>
      <c r="K91" s="9">
        <v>44132</v>
      </c>
      <c r="L91" s="11" t="s">
        <v>422</v>
      </c>
      <c r="M91" s="9">
        <f>K91+365-1</f>
        <v>44496</v>
      </c>
      <c r="N91" s="23" t="str">
        <f t="shared" si="3"/>
        <v>маршруты</v>
      </c>
      <c r="P91" s="23"/>
      <c r="S91" s="23"/>
    </row>
    <row r="92" spans="1:21" x14ac:dyDescent="0.25">
      <c r="A92" s="6">
        <v>90</v>
      </c>
      <c r="B92" s="7" t="s">
        <v>277</v>
      </c>
      <c r="C92" s="8"/>
      <c r="D92" s="8">
        <f t="shared" si="4"/>
        <v>2021</v>
      </c>
      <c r="E92" s="24" t="s">
        <v>10</v>
      </c>
      <c r="F92" s="24"/>
      <c r="G92" s="10" t="s">
        <v>15</v>
      </c>
      <c r="H92" s="9">
        <v>43531</v>
      </c>
      <c r="I92" s="11" t="s">
        <v>283</v>
      </c>
      <c r="J92" s="10" t="s">
        <v>266</v>
      </c>
      <c r="K92" s="9"/>
      <c r="L92" s="11"/>
      <c r="M92" s="9"/>
      <c r="N92" s="23" t="str">
        <f t="shared" si="3"/>
        <v/>
      </c>
      <c r="P92" s="23"/>
      <c r="Q92" s="47" t="e">
        <f>VLOOKUP($B92,[1]Лист1!$B$5:$G$100,4,0)</f>
        <v>#N/A</v>
      </c>
      <c r="R92" s="47" t="e">
        <f>VLOOKUP($B92,[1]Лист1!$B$5:$G$100,5,0)</f>
        <v>#N/A</v>
      </c>
      <c r="S92" s="23"/>
      <c r="T92" s="23" t="s">
        <v>428</v>
      </c>
    </row>
    <row r="93" spans="1:21" x14ac:dyDescent="0.25">
      <c r="A93" s="6">
        <v>91</v>
      </c>
      <c r="B93" s="7" t="s">
        <v>71</v>
      </c>
      <c r="C93" s="8">
        <v>1985</v>
      </c>
      <c r="D93" s="8">
        <f t="shared" si="4"/>
        <v>36</v>
      </c>
      <c r="E93" s="24" t="s">
        <v>10</v>
      </c>
      <c r="F93" s="24"/>
      <c r="G93" s="10" t="s">
        <v>18</v>
      </c>
      <c r="H93" s="9">
        <v>43349</v>
      </c>
      <c r="I93" s="11" t="s">
        <v>34</v>
      </c>
      <c r="J93" s="10" t="s">
        <v>18</v>
      </c>
      <c r="K93" s="9">
        <v>44080</v>
      </c>
      <c r="L93" s="11" t="s">
        <v>34</v>
      </c>
      <c r="M93" s="9">
        <f>K93+365*2-1</f>
        <v>44809</v>
      </c>
      <c r="N93" s="23" t="str">
        <f t="shared" si="3"/>
        <v>дистанции пешеходные</v>
      </c>
      <c r="P93" s="23"/>
      <c r="Q93" s="47">
        <f>VLOOKUP($B93,[1]Лист1!$B$5:$G$100,4,0)</f>
        <v>12</v>
      </c>
      <c r="R93" s="47">
        <f>VLOOKUP($B93,[1]Лист1!$B$5:$G$100,5,0)</f>
        <v>12</v>
      </c>
      <c r="S93" s="23"/>
      <c r="U93" s="67" t="s">
        <v>461</v>
      </c>
    </row>
    <row r="94" spans="1:21" x14ac:dyDescent="0.25">
      <c r="A94" s="6">
        <v>92</v>
      </c>
      <c r="B94" s="13" t="s">
        <v>72</v>
      </c>
      <c r="C94" s="8"/>
      <c r="D94" s="8">
        <f t="shared" si="4"/>
        <v>2021</v>
      </c>
      <c r="E94" s="24" t="s">
        <v>315</v>
      </c>
      <c r="F94" s="24" t="s">
        <v>361</v>
      </c>
      <c r="G94" s="10" t="s">
        <v>73</v>
      </c>
      <c r="H94" s="9">
        <v>42093</v>
      </c>
      <c r="I94" s="68" t="s">
        <v>74</v>
      </c>
      <c r="J94" s="10" t="s">
        <v>73</v>
      </c>
      <c r="K94" s="9">
        <v>43454</v>
      </c>
      <c r="L94" s="11"/>
      <c r="M94" s="9">
        <f>K94+365*4</f>
        <v>44914</v>
      </c>
      <c r="N94" s="23" t="str">
        <f t="shared" si="3"/>
        <v>маршруты</v>
      </c>
      <c r="P94" s="23"/>
      <c r="Q94" s="47" t="e">
        <f>VLOOKUP($B94,[1]Лист1!$B$5:$G$100,4,0)</f>
        <v>#N/A</v>
      </c>
      <c r="R94" s="47" t="e">
        <f>VLOOKUP($B94,[1]Лист1!$B$5:$G$100,5,0)</f>
        <v>#N/A</v>
      </c>
      <c r="S94" s="23"/>
    </row>
    <row r="95" spans="1:21" x14ac:dyDescent="0.25">
      <c r="A95" s="6">
        <v>93</v>
      </c>
      <c r="B95" s="13" t="s">
        <v>72</v>
      </c>
      <c r="C95" s="8"/>
      <c r="D95" s="8">
        <f t="shared" si="4"/>
        <v>2021</v>
      </c>
      <c r="E95" s="24" t="s">
        <v>7</v>
      </c>
      <c r="F95" s="24" t="s">
        <v>356</v>
      </c>
      <c r="G95" s="10" t="s">
        <v>73</v>
      </c>
      <c r="H95" s="9">
        <v>42093</v>
      </c>
      <c r="I95" s="68" t="s">
        <v>74</v>
      </c>
      <c r="J95" s="10" t="s">
        <v>73</v>
      </c>
      <c r="K95" s="9">
        <v>43584</v>
      </c>
      <c r="L95" s="11" t="s">
        <v>350</v>
      </c>
      <c r="M95" s="9">
        <f>K95+365*4</f>
        <v>45044</v>
      </c>
      <c r="N95" s="23" t="str">
        <f t="shared" si="3"/>
        <v>дистанции горные</v>
      </c>
      <c r="P95" s="23"/>
      <c r="Q95" s="47" t="e">
        <f>VLOOKUP($B95,[1]Лист1!$B$5:$G$100,4,0)</f>
        <v>#N/A</v>
      </c>
      <c r="R95" s="47" t="e">
        <f>VLOOKUP($B95,[1]Лист1!$B$5:$G$100,5,0)</f>
        <v>#N/A</v>
      </c>
      <c r="S95" s="23"/>
      <c r="T95" t="s">
        <v>466</v>
      </c>
      <c r="U95" t="s">
        <v>464</v>
      </c>
    </row>
    <row r="96" spans="1:21" x14ac:dyDescent="0.25">
      <c r="A96" s="6">
        <v>94</v>
      </c>
      <c r="B96" s="24" t="s">
        <v>75</v>
      </c>
      <c r="C96" s="8">
        <v>1994</v>
      </c>
      <c r="D96" s="8">
        <f t="shared" si="4"/>
        <v>27</v>
      </c>
      <c r="E96" s="24" t="s">
        <v>10</v>
      </c>
      <c r="F96" s="24"/>
      <c r="G96" s="10" t="s">
        <v>15</v>
      </c>
      <c r="H96" s="9">
        <v>42606</v>
      </c>
      <c r="I96" s="10">
        <v>167</v>
      </c>
      <c r="J96" s="10" t="s">
        <v>266</v>
      </c>
      <c r="K96" s="9"/>
      <c r="L96" s="11"/>
      <c r="M96" s="9"/>
      <c r="N96" s="23" t="str">
        <f t="shared" si="3"/>
        <v/>
      </c>
      <c r="P96" s="23"/>
      <c r="Q96" s="47" t="e">
        <f>VLOOKUP($B96,[1]Лист1!$B$5:$G$100,4,0)</f>
        <v>#N/A</v>
      </c>
      <c r="R96" s="47" t="e">
        <f>VLOOKUP($B96,[1]Лист1!$B$5:$G$100,5,0)</f>
        <v>#N/A</v>
      </c>
      <c r="S96" s="23"/>
    </row>
    <row r="97" spans="1:21" x14ac:dyDescent="0.25">
      <c r="A97" s="6">
        <v>95</v>
      </c>
      <c r="B97" s="13" t="s">
        <v>76</v>
      </c>
      <c r="C97" s="8">
        <v>1961</v>
      </c>
      <c r="D97" s="8">
        <f t="shared" si="4"/>
        <v>60</v>
      </c>
      <c r="E97" s="24" t="s">
        <v>10</v>
      </c>
      <c r="F97" s="24" t="s">
        <v>355</v>
      </c>
      <c r="G97" s="10" t="s">
        <v>73</v>
      </c>
      <c r="H97" s="9">
        <v>41704</v>
      </c>
      <c r="I97" s="11" t="s">
        <v>264</v>
      </c>
      <c r="J97" s="10" t="s">
        <v>73</v>
      </c>
      <c r="K97" s="9">
        <v>43451</v>
      </c>
      <c r="L97" s="11" t="s">
        <v>267</v>
      </c>
      <c r="M97" s="9">
        <f>K97+365*4</f>
        <v>44911</v>
      </c>
      <c r="N97" s="23" t="str">
        <f t="shared" si="3"/>
        <v>дистанции пешеходные</v>
      </c>
      <c r="P97" s="23"/>
      <c r="Q97" s="47">
        <f>VLOOKUP($B97,[1]Лист1!$B$5:$G$100,4,0)</f>
        <v>0</v>
      </c>
      <c r="R97" s="47">
        <f>VLOOKUP($B97,[1]Лист1!$B$5:$G$100,5,0)</f>
        <v>40</v>
      </c>
      <c r="S97" s="23"/>
      <c r="U97" s="67" t="s">
        <v>461</v>
      </c>
    </row>
    <row r="98" spans="1:21" x14ac:dyDescent="0.25">
      <c r="A98" s="6">
        <v>96</v>
      </c>
      <c r="B98" s="13" t="s">
        <v>278</v>
      </c>
      <c r="C98" s="8"/>
      <c r="D98" s="8">
        <f t="shared" si="4"/>
        <v>2021</v>
      </c>
      <c r="E98" s="24" t="s">
        <v>10</v>
      </c>
      <c r="F98" s="24"/>
      <c r="G98" s="10" t="s">
        <v>15</v>
      </c>
      <c r="H98" s="9">
        <v>43531</v>
      </c>
      <c r="I98" s="11" t="s">
        <v>283</v>
      </c>
      <c r="J98" s="10" t="s">
        <v>266</v>
      </c>
      <c r="K98" s="9"/>
      <c r="L98" s="11"/>
      <c r="M98" s="9"/>
      <c r="N98" s="23" t="str">
        <f t="shared" si="3"/>
        <v/>
      </c>
      <c r="P98" s="23"/>
      <c r="Q98" s="47" t="e">
        <f>VLOOKUP($B98,[1]Лист1!$B$5:$G$100,4,0)</f>
        <v>#N/A</v>
      </c>
      <c r="R98" s="47" t="e">
        <f>VLOOKUP($B98,[1]Лист1!$B$5:$G$100,5,0)</f>
        <v>#N/A</v>
      </c>
      <c r="S98" s="23"/>
      <c r="T98" s="23" t="s">
        <v>428</v>
      </c>
    </row>
    <row r="99" spans="1:21" x14ac:dyDescent="0.25">
      <c r="A99" s="6">
        <v>97</v>
      </c>
      <c r="B99" s="13" t="s">
        <v>270</v>
      </c>
      <c r="C99" s="8"/>
      <c r="D99" s="8">
        <f t="shared" si="4"/>
        <v>2021</v>
      </c>
      <c r="E99" s="24" t="s">
        <v>218</v>
      </c>
      <c r="F99" s="24"/>
      <c r="G99" s="10" t="s">
        <v>8</v>
      </c>
      <c r="H99" s="9">
        <v>41019</v>
      </c>
      <c r="I99" s="11">
        <v>1308</v>
      </c>
      <c r="J99" s="10" t="s">
        <v>266</v>
      </c>
      <c r="K99" s="9"/>
      <c r="L99" s="11"/>
      <c r="M99" s="9"/>
      <c r="N99" s="23" t="str">
        <f t="shared" si="3"/>
        <v/>
      </c>
      <c r="P99" s="23"/>
      <c r="Q99" s="47" t="e">
        <f>VLOOKUP($B99,[1]Лист1!$B$5:$G$100,4,0)</f>
        <v>#N/A</v>
      </c>
      <c r="R99" s="47" t="e">
        <f>VLOOKUP($B99,[1]Лист1!$B$5:$G$100,5,0)</f>
        <v>#N/A</v>
      </c>
      <c r="S99" s="23"/>
    </row>
    <row r="100" spans="1:21" x14ac:dyDescent="0.25">
      <c r="A100" s="6">
        <v>98</v>
      </c>
      <c r="B100" s="43" t="s">
        <v>326</v>
      </c>
      <c r="C100" s="8"/>
      <c r="D100" s="8">
        <f t="shared" si="4"/>
        <v>2021</v>
      </c>
      <c r="E100" s="24" t="s">
        <v>315</v>
      </c>
      <c r="F100" s="24"/>
      <c r="G100" s="10" t="s">
        <v>15</v>
      </c>
      <c r="H100" s="9">
        <v>43577</v>
      </c>
      <c r="I100" s="11" t="s">
        <v>301</v>
      </c>
      <c r="J100" s="10" t="s">
        <v>266</v>
      </c>
      <c r="K100" s="9"/>
      <c r="L100" s="11"/>
      <c r="M100" s="9"/>
      <c r="N100" s="23" t="str">
        <f t="shared" si="3"/>
        <v/>
      </c>
      <c r="P100" s="23"/>
      <c r="Q100" s="47" t="e">
        <f>VLOOKUP($B100,[1]Лист1!$B$5:$G$100,4,0)</f>
        <v>#N/A</v>
      </c>
      <c r="R100" s="47" t="e">
        <f>VLOOKUP($B100,[1]Лист1!$B$5:$G$100,5,0)</f>
        <v>#N/A</v>
      </c>
      <c r="S100" s="23"/>
    </row>
    <row r="101" spans="1:21" x14ac:dyDescent="0.25">
      <c r="A101" s="6">
        <v>99</v>
      </c>
      <c r="B101" s="7" t="s">
        <v>78</v>
      </c>
      <c r="C101" s="8"/>
      <c r="D101" s="8">
        <f t="shared" si="4"/>
        <v>2021</v>
      </c>
      <c r="E101" s="24" t="s">
        <v>7</v>
      </c>
      <c r="F101" s="24"/>
      <c r="G101" s="10" t="s">
        <v>8</v>
      </c>
      <c r="H101" s="12">
        <v>41737</v>
      </c>
      <c r="I101" s="11">
        <v>1150</v>
      </c>
      <c r="J101" s="10" t="s">
        <v>8</v>
      </c>
      <c r="K101" s="9">
        <v>44242</v>
      </c>
      <c r="L101" s="11" t="s">
        <v>25</v>
      </c>
      <c r="M101" s="9">
        <f>K101+365*2-1</f>
        <v>44971</v>
      </c>
      <c r="N101" s="23" t="str">
        <f t="shared" si="3"/>
        <v>дистанции горные</v>
      </c>
      <c r="P101" s="23"/>
      <c r="Q101" s="47" t="e">
        <f>VLOOKUP($B101,[1]Лист1!$B$5:$G$100,4,0)</f>
        <v>#N/A</v>
      </c>
      <c r="R101" s="47" t="e">
        <f>VLOOKUP($B101,[1]Лист1!$B$5:$G$100,5,0)</f>
        <v>#N/A</v>
      </c>
      <c r="S101" s="23"/>
      <c r="T101" t="s">
        <v>466</v>
      </c>
      <c r="U101" t="s">
        <v>464</v>
      </c>
    </row>
    <row r="102" spans="1:21" x14ac:dyDescent="0.25">
      <c r="A102" s="6">
        <v>100</v>
      </c>
      <c r="B102" s="24" t="s">
        <v>251</v>
      </c>
      <c r="C102" s="8"/>
      <c r="D102" s="8">
        <f t="shared" si="4"/>
        <v>2021</v>
      </c>
      <c r="E102" s="24" t="s">
        <v>14</v>
      </c>
      <c r="F102" s="24"/>
      <c r="G102" s="10" t="s">
        <v>15</v>
      </c>
      <c r="H102" s="9">
        <v>43349</v>
      </c>
      <c r="I102" s="11" t="s">
        <v>34</v>
      </c>
      <c r="J102" s="10" t="s">
        <v>266</v>
      </c>
      <c r="K102" s="9"/>
      <c r="L102" s="11"/>
      <c r="M102" s="9"/>
      <c r="N102" s="23" t="str">
        <f t="shared" si="3"/>
        <v/>
      </c>
      <c r="P102" s="23"/>
      <c r="Q102" s="47" t="e">
        <f>VLOOKUP($B102,[1]Лист1!$B$5:$G$100,4,0)</f>
        <v>#N/A</v>
      </c>
      <c r="R102" s="47" t="e">
        <f>VLOOKUP($B102,[1]Лист1!$B$5:$G$100,5,0)</f>
        <v>#N/A</v>
      </c>
      <c r="S102" s="23"/>
    </row>
    <row r="103" spans="1:21" x14ac:dyDescent="0.25">
      <c r="A103" s="6">
        <v>101</v>
      </c>
      <c r="B103" s="7" t="s">
        <v>79</v>
      </c>
      <c r="C103" s="8"/>
      <c r="D103" s="8">
        <f t="shared" si="4"/>
        <v>2021</v>
      </c>
      <c r="E103" s="24" t="s">
        <v>14</v>
      </c>
      <c r="F103" s="24"/>
      <c r="G103" s="10" t="s">
        <v>15</v>
      </c>
      <c r="H103" s="12">
        <v>41975</v>
      </c>
      <c r="I103" s="11">
        <v>3670</v>
      </c>
      <c r="J103" s="10" t="s">
        <v>266</v>
      </c>
      <c r="K103" s="9"/>
      <c r="L103" s="11"/>
      <c r="M103" s="9"/>
      <c r="N103" s="23" t="str">
        <f t="shared" si="3"/>
        <v/>
      </c>
      <c r="P103" s="23"/>
      <c r="Q103" s="47" t="e">
        <f>VLOOKUP($B103,[1]Лист1!$B$5:$G$100,4,0)</f>
        <v>#N/A</v>
      </c>
      <c r="R103" s="47" t="e">
        <f>VLOOKUP($B103,[1]Лист1!$B$5:$G$100,5,0)</f>
        <v>#N/A</v>
      </c>
      <c r="S103" s="23"/>
    </row>
    <row r="104" spans="1:21" x14ac:dyDescent="0.25">
      <c r="A104" s="6">
        <v>102</v>
      </c>
      <c r="B104" s="7" t="s">
        <v>385</v>
      </c>
      <c r="C104" s="8"/>
      <c r="D104" s="8">
        <f t="shared" si="4"/>
        <v>2021</v>
      </c>
      <c r="E104" s="24" t="s">
        <v>10</v>
      </c>
      <c r="F104" s="24"/>
      <c r="G104" s="10" t="s">
        <v>15</v>
      </c>
      <c r="H104" s="12">
        <v>43892</v>
      </c>
      <c r="I104" s="11" t="s">
        <v>381</v>
      </c>
      <c r="J104" s="10" t="s">
        <v>15</v>
      </c>
      <c r="K104" s="9">
        <v>44286</v>
      </c>
      <c r="L104" s="11" t="s">
        <v>415</v>
      </c>
      <c r="M104" s="9">
        <f>K104+365-1</f>
        <v>44650</v>
      </c>
      <c r="N104" s="23" t="str">
        <f t="shared" si="3"/>
        <v>дистанции пешеходные</v>
      </c>
      <c r="P104" s="23"/>
      <c r="Q104" s="47" t="e">
        <f>VLOOKUP($B104,[1]Лист1!$B$5:$G$100,4,0)</f>
        <v>#N/A</v>
      </c>
      <c r="R104" s="47" t="e">
        <f>VLOOKUP($B104,[1]Лист1!$B$5:$G$100,5,0)</f>
        <v>#N/A</v>
      </c>
      <c r="S104" s="23"/>
      <c r="T104" s="23" t="s">
        <v>428</v>
      </c>
      <c r="U104" s="64" t="s">
        <v>438</v>
      </c>
    </row>
    <row r="105" spans="1:21" x14ac:dyDescent="0.25">
      <c r="A105" s="6">
        <v>103</v>
      </c>
      <c r="B105" s="7" t="s">
        <v>80</v>
      </c>
      <c r="C105" s="8"/>
      <c r="D105" s="8">
        <f t="shared" si="4"/>
        <v>2021</v>
      </c>
      <c r="E105" s="24" t="s">
        <v>7</v>
      </c>
      <c r="F105" s="24"/>
      <c r="G105" s="10" t="s">
        <v>8</v>
      </c>
      <c r="H105" s="11">
        <v>1990</v>
      </c>
      <c r="I105" s="11"/>
      <c r="J105" s="10" t="s">
        <v>8</v>
      </c>
      <c r="K105" s="9">
        <v>44242</v>
      </c>
      <c r="L105" s="11" t="s">
        <v>25</v>
      </c>
      <c r="M105" s="9">
        <f>K105+365*2-1</f>
        <v>44971</v>
      </c>
      <c r="N105" s="23" t="str">
        <f t="shared" si="3"/>
        <v>дистанции горные</v>
      </c>
      <c r="P105" s="23"/>
      <c r="Q105" s="47" t="e">
        <f>VLOOKUP($B105,[1]Лист1!$B$5:$G$100,4,0)</f>
        <v>#N/A</v>
      </c>
      <c r="R105" s="47" t="e">
        <f>VLOOKUP($B105,[1]Лист1!$B$5:$G$100,5,0)</f>
        <v>#N/A</v>
      </c>
      <c r="S105" s="23"/>
      <c r="T105" t="s">
        <v>466</v>
      </c>
      <c r="U105" t="s">
        <v>469</v>
      </c>
    </row>
    <row r="106" spans="1:21" x14ac:dyDescent="0.25">
      <c r="A106" s="6">
        <v>104</v>
      </c>
      <c r="B106" s="24" t="s">
        <v>81</v>
      </c>
      <c r="C106" s="8"/>
      <c r="D106" s="8">
        <f t="shared" si="4"/>
        <v>2021</v>
      </c>
      <c r="E106" s="24" t="s">
        <v>32</v>
      </c>
      <c r="F106" s="24" t="s">
        <v>354</v>
      </c>
      <c r="G106" s="10" t="s">
        <v>73</v>
      </c>
      <c r="H106" s="9">
        <v>43000</v>
      </c>
      <c r="I106" s="11" t="s">
        <v>359</v>
      </c>
      <c r="J106" s="10" t="s">
        <v>73</v>
      </c>
      <c r="K106" s="9">
        <v>43000</v>
      </c>
      <c r="L106" s="11" t="s">
        <v>359</v>
      </c>
      <c r="M106" s="9">
        <f>K106+365*4</f>
        <v>44460</v>
      </c>
      <c r="N106" s="23" t="str">
        <f t="shared" si="3"/>
        <v>дистанции водные</v>
      </c>
      <c r="P106" s="23"/>
      <c r="Q106" s="47" t="e">
        <f>VLOOKUP($B106,[1]Лист1!$B$5:$G$100,4,0)</f>
        <v>#N/A</v>
      </c>
      <c r="R106" s="47" t="e">
        <f>VLOOKUP($B106,[1]Лист1!$B$5:$G$100,5,0)</f>
        <v>#N/A</v>
      </c>
      <c r="S106" s="23"/>
    </row>
    <row r="107" spans="1:21" x14ac:dyDescent="0.25">
      <c r="A107" s="6">
        <v>105</v>
      </c>
      <c r="B107" s="43" t="s">
        <v>327</v>
      </c>
      <c r="C107" s="8"/>
      <c r="D107" s="8">
        <f t="shared" si="4"/>
        <v>2021</v>
      </c>
      <c r="E107" s="24" t="s">
        <v>315</v>
      </c>
      <c r="F107" s="24"/>
      <c r="G107" s="10" t="s">
        <v>15</v>
      </c>
      <c r="H107" s="9">
        <v>43577</v>
      </c>
      <c r="I107" s="11" t="s">
        <v>301</v>
      </c>
      <c r="J107" s="10" t="s">
        <v>18</v>
      </c>
      <c r="K107" s="9">
        <v>44251</v>
      </c>
      <c r="L107" s="11" t="s">
        <v>446</v>
      </c>
      <c r="M107" s="9">
        <f>K107+365*2-1</f>
        <v>44980</v>
      </c>
      <c r="N107" s="23" t="str">
        <f t="shared" si="3"/>
        <v>маршруты</v>
      </c>
      <c r="P107" s="23"/>
      <c r="Q107" s="47" t="e">
        <f>VLOOKUP($B107,[1]Лист1!$B$5:$G$100,4,0)</f>
        <v>#N/A</v>
      </c>
      <c r="R107" s="47" t="e">
        <f>VLOOKUP($B107,[1]Лист1!$B$5:$G$100,5,0)</f>
        <v>#N/A</v>
      </c>
      <c r="S107" s="23"/>
    </row>
    <row r="108" spans="1:21" x14ac:dyDescent="0.25">
      <c r="A108" s="6">
        <v>106</v>
      </c>
      <c r="B108" s="7" t="s">
        <v>82</v>
      </c>
      <c r="C108" s="8"/>
      <c r="D108" s="8">
        <f t="shared" si="4"/>
        <v>2021</v>
      </c>
      <c r="E108" s="24" t="s">
        <v>7</v>
      </c>
      <c r="F108" s="24"/>
      <c r="G108" s="10" t="s">
        <v>8</v>
      </c>
      <c r="H108" s="12">
        <v>41043</v>
      </c>
      <c r="I108" s="11">
        <v>1500</v>
      </c>
      <c r="J108" s="10" t="s">
        <v>8</v>
      </c>
      <c r="K108" s="9">
        <v>44242</v>
      </c>
      <c r="L108" s="11" t="s">
        <v>25</v>
      </c>
      <c r="M108" s="9">
        <f>K108+365*2-1</f>
        <v>44971</v>
      </c>
      <c r="N108" s="23" t="str">
        <f t="shared" si="3"/>
        <v>дистанции горные</v>
      </c>
      <c r="P108" s="23"/>
      <c r="Q108" s="47" t="e">
        <f>VLOOKUP($B108,[1]Лист1!$B$5:$G$100,4,0)</f>
        <v>#N/A</v>
      </c>
      <c r="R108" s="47" t="e">
        <f>VLOOKUP($B108,[1]Лист1!$B$5:$G$100,5,0)</f>
        <v>#N/A</v>
      </c>
      <c r="S108" s="23"/>
      <c r="T108" t="s">
        <v>466</v>
      </c>
      <c r="U108" t="s">
        <v>464</v>
      </c>
    </row>
    <row r="109" spans="1:21" x14ac:dyDescent="0.25">
      <c r="A109" s="6">
        <v>107</v>
      </c>
      <c r="B109" s="7" t="s">
        <v>386</v>
      </c>
      <c r="C109" s="8"/>
      <c r="D109" s="8">
        <f t="shared" si="4"/>
        <v>2021</v>
      </c>
      <c r="E109" s="24" t="s">
        <v>315</v>
      </c>
      <c r="F109" s="24"/>
      <c r="G109" s="10" t="s">
        <v>15</v>
      </c>
      <c r="H109" s="12">
        <v>43892</v>
      </c>
      <c r="I109" s="11" t="s">
        <v>381</v>
      </c>
      <c r="J109" s="10" t="s">
        <v>15</v>
      </c>
      <c r="K109" s="9">
        <v>44286</v>
      </c>
      <c r="L109" s="11" t="s">
        <v>415</v>
      </c>
      <c r="M109" s="9">
        <f>K109+365-1</f>
        <v>44650</v>
      </c>
      <c r="N109" s="23" t="str">
        <f t="shared" si="3"/>
        <v>маршруты</v>
      </c>
      <c r="P109" s="23"/>
      <c r="Q109" s="47" t="e">
        <f>VLOOKUP($B109,[1]Лист1!$B$5:$G$100,4,0)</f>
        <v>#N/A</v>
      </c>
      <c r="R109" s="47" t="e">
        <f>VLOOKUP($B109,[1]Лист1!$B$5:$G$100,5,0)</f>
        <v>#N/A</v>
      </c>
      <c r="S109" s="23"/>
      <c r="U109" s="64" t="s">
        <v>438</v>
      </c>
    </row>
    <row r="110" spans="1:21" x14ac:dyDescent="0.25">
      <c r="A110" s="6">
        <v>108</v>
      </c>
      <c r="B110" s="7" t="s">
        <v>83</v>
      </c>
      <c r="C110" s="8"/>
      <c r="D110" s="8">
        <f t="shared" si="4"/>
        <v>2021</v>
      </c>
      <c r="E110" s="24" t="s">
        <v>14</v>
      </c>
      <c r="F110" s="24"/>
      <c r="G110" s="10" t="s">
        <v>15</v>
      </c>
      <c r="H110" s="12">
        <v>42825</v>
      </c>
      <c r="I110" s="11">
        <v>39</v>
      </c>
      <c r="J110" s="10" t="s">
        <v>266</v>
      </c>
      <c r="K110" s="9"/>
      <c r="L110" s="11"/>
      <c r="M110" s="9"/>
      <c r="N110" s="23" t="str">
        <f t="shared" si="3"/>
        <v/>
      </c>
      <c r="Q110" s="47" t="e">
        <f>VLOOKUP($B110,[1]Лист1!$B$5:$G$100,4,0)</f>
        <v>#N/A</v>
      </c>
      <c r="R110" s="47" t="e">
        <f>VLOOKUP($B110,[1]Лист1!$B$5:$G$100,5,0)</f>
        <v>#N/A</v>
      </c>
    </row>
    <row r="111" spans="1:21" x14ac:dyDescent="0.25">
      <c r="A111" s="6">
        <v>109</v>
      </c>
      <c r="B111" s="7" t="s">
        <v>84</v>
      </c>
      <c r="C111" s="8">
        <v>1987</v>
      </c>
      <c r="D111" s="8">
        <f t="shared" si="4"/>
        <v>34</v>
      </c>
      <c r="E111" s="24" t="s">
        <v>10</v>
      </c>
      <c r="F111" s="24"/>
      <c r="G111" s="10" t="s">
        <v>15</v>
      </c>
      <c r="H111" s="9">
        <v>41697</v>
      </c>
      <c r="I111" s="8">
        <v>597</v>
      </c>
      <c r="J111" s="10" t="s">
        <v>15</v>
      </c>
      <c r="K111" s="9">
        <v>44242</v>
      </c>
      <c r="L111" s="11" t="s">
        <v>378</v>
      </c>
      <c r="M111" s="9">
        <f>K111+365-1</f>
        <v>44606</v>
      </c>
      <c r="N111" s="23" t="str">
        <f t="shared" si="3"/>
        <v>дистанции пешеходные</v>
      </c>
      <c r="P111" s="23"/>
      <c r="Q111" s="47">
        <f>VLOOKUP($B111,[1]Лист1!$B$5:$G$100,4,0)</f>
        <v>9</v>
      </c>
      <c r="R111" s="47">
        <f>VLOOKUP($B111,[1]Лист1!$B$5:$G$100,5,0)</f>
        <v>0</v>
      </c>
      <c r="S111" s="23"/>
      <c r="T111" s="23" t="s">
        <v>434</v>
      </c>
      <c r="U111" s="67" t="s">
        <v>461</v>
      </c>
    </row>
    <row r="112" spans="1:21" x14ac:dyDescent="0.25">
      <c r="A112" s="6">
        <v>110</v>
      </c>
      <c r="B112" s="7" t="s">
        <v>85</v>
      </c>
      <c r="C112" s="8">
        <v>1983</v>
      </c>
      <c r="D112" s="8">
        <f t="shared" si="4"/>
        <v>38</v>
      </c>
      <c r="E112" s="24" t="s">
        <v>10</v>
      </c>
      <c r="F112" s="24"/>
      <c r="G112" s="10" t="s">
        <v>18</v>
      </c>
      <c r="H112" s="9">
        <v>43178</v>
      </c>
      <c r="I112" s="11">
        <v>49</v>
      </c>
      <c r="J112" s="10" t="s">
        <v>266</v>
      </c>
      <c r="K112" s="9"/>
      <c r="L112" s="11"/>
      <c r="M112" s="9"/>
      <c r="N112" s="23" t="str">
        <f t="shared" si="3"/>
        <v/>
      </c>
      <c r="P112" s="23"/>
      <c r="Q112" s="47">
        <f>VLOOKUP($B112,[1]Лист1!$B$5:$G$100,4,0)</f>
        <v>0</v>
      </c>
      <c r="R112" s="47">
        <f>VLOOKUP($B112,[1]Лист1!$B$5:$G$100,5,0)</f>
        <v>0</v>
      </c>
      <c r="S112" s="66"/>
      <c r="T112" s="23" t="s">
        <v>428</v>
      </c>
      <c r="U112" s="67" t="s">
        <v>461</v>
      </c>
    </row>
    <row r="113" spans="1:21" x14ac:dyDescent="0.25">
      <c r="A113" s="6">
        <v>111</v>
      </c>
      <c r="B113" s="7" t="s">
        <v>86</v>
      </c>
      <c r="C113" s="8"/>
      <c r="D113" s="8">
        <f t="shared" si="4"/>
        <v>2021</v>
      </c>
      <c r="E113" s="24" t="s">
        <v>7</v>
      </c>
      <c r="F113" s="24"/>
      <c r="G113" s="10" t="s">
        <v>15</v>
      </c>
      <c r="H113" s="12">
        <v>41737</v>
      </c>
      <c r="I113" s="11">
        <v>1150</v>
      </c>
      <c r="J113" s="10" t="s">
        <v>15</v>
      </c>
      <c r="K113" s="9">
        <v>44242</v>
      </c>
      <c r="L113" s="11" t="s">
        <v>378</v>
      </c>
      <c r="M113" s="9">
        <f>K113+365-1</f>
        <v>44606</v>
      </c>
      <c r="N113" s="23" t="str">
        <f t="shared" si="3"/>
        <v>дистанции горные</v>
      </c>
      <c r="P113" s="23"/>
      <c r="Q113" s="47" t="e">
        <f>VLOOKUP($B113,[1]Лист1!$B$5:$G$100,4,0)</f>
        <v>#N/A</v>
      </c>
      <c r="R113" s="47" t="e">
        <f>VLOOKUP($B113,[1]Лист1!$B$5:$G$100,5,0)</f>
        <v>#N/A</v>
      </c>
      <c r="S113" s="23"/>
      <c r="T113" t="s">
        <v>463</v>
      </c>
      <c r="U113" t="s">
        <v>467</v>
      </c>
    </row>
    <row r="114" spans="1:21" x14ac:dyDescent="0.25">
      <c r="A114" s="6">
        <v>112</v>
      </c>
      <c r="B114" s="43" t="s">
        <v>86</v>
      </c>
      <c r="C114" s="8"/>
      <c r="D114" s="8">
        <f t="shared" si="4"/>
        <v>2021</v>
      </c>
      <c r="E114" s="24" t="s">
        <v>315</v>
      </c>
      <c r="F114" s="24"/>
      <c r="G114" s="10" t="s">
        <v>15</v>
      </c>
      <c r="H114" s="9">
        <v>43577</v>
      </c>
      <c r="I114" s="11" t="s">
        <v>301</v>
      </c>
      <c r="J114" s="10" t="s">
        <v>266</v>
      </c>
      <c r="K114" s="9"/>
      <c r="L114" s="11"/>
      <c r="M114" s="9"/>
      <c r="N114" s="23" t="str">
        <f t="shared" si="3"/>
        <v/>
      </c>
      <c r="P114" s="23"/>
      <c r="Q114" s="47" t="e">
        <f>VLOOKUP($B114,[1]Лист1!$B$5:$G$100,4,0)</f>
        <v>#N/A</v>
      </c>
      <c r="R114" s="47" t="e">
        <f>VLOOKUP($B114,[1]Лист1!$B$5:$G$100,5,0)</f>
        <v>#N/A</v>
      </c>
      <c r="S114" s="23"/>
    </row>
    <row r="115" spans="1:21" x14ac:dyDescent="0.25">
      <c r="A115" s="6">
        <v>113</v>
      </c>
      <c r="B115" s="7" t="s">
        <v>87</v>
      </c>
      <c r="C115" s="8">
        <v>1970</v>
      </c>
      <c r="D115" s="8">
        <f t="shared" si="4"/>
        <v>51</v>
      </c>
      <c r="E115" s="24" t="s">
        <v>10</v>
      </c>
      <c r="F115" s="24"/>
      <c r="G115" s="10" t="s">
        <v>18</v>
      </c>
      <c r="H115" s="9">
        <v>40966</v>
      </c>
      <c r="I115" s="8">
        <v>575</v>
      </c>
      <c r="J115" s="10" t="s">
        <v>18</v>
      </c>
      <c r="K115" s="9">
        <v>44242</v>
      </c>
      <c r="L115" s="11" t="s">
        <v>25</v>
      </c>
      <c r="M115" s="9">
        <f>K115+365*2-1</f>
        <v>44971</v>
      </c>
      <c r="N115" s="23" t="str">
        <f t="shared" si="3"/>
        <v>дистанции пешеходные</v>
      </c>
      <c r="P115" s="23"/>
      <c r="Q115" s="47">
        <f>VLOOKUP($B115,[1]Лист1!$B$5:$G$100,4,0)</f>
        <v>19</v>
      </c>
      <c r="R115" s="47">
        <f>VLOOKUP($B115,[1]Лист1!$B$5:$G$100,5,0)</f>
        <v>20</v>
      </c>
      <c r="S115" s="23"/>
      <c r="T115" s="23" t="s">
        <v>428</v>
      </c>
      <c r="U115" s="67" t="s">
        <v>461</v>
      </c>
    </row>
    <row r="116" spans="1:21" x14ac:dyDescent="0.25">
      <c r="A116" s="6">
        <v>114</v>
      </c>
      <c r="B116" s="24" t="s">
        <v>88</v>
      </c>
      <c r="C116" s="8">
        <v>1996</v>
      </c>
      <c r="D116" s="8">
        <f t="shared" si="4"/>
        <v>25</v>
      </c>
      <c r="E116" s="24" t="s">
        <v>10</v>
      </c>
      <c r="F116" s="24"/>
      <c r="G116" s="10" t="s">
        <v>15</v>
      </c>
      <c r="H116" s="9">
        <v>42606</v>
      </c>
      <c r="I116" s="10">
        <v>167</v>
      </c>
      <c r="J116" s="10" t="s">
        <v>266</v>
      </c>
      <c r="K116" s="9"/>
      <c r="L116" s="11"/>
      <c r="M116" s="9"/>
      <c r="N116" s="23" t="str">
        <f t="shared" si="3"/>
        <v/>
      </c>
      <c r="P116" s="23"/>
      <c r="Q116" s="47" t="e">
        <f>VLOOKUP($B116,[1]Лист1!$B$5:$G$100,4,0)</f>
        <v>#N/A</v>
      </c>
      <c r="R116" s="47" t="e">
        <f>VLOOKUP($B116,[1]Лист1!$B$5:$G$100,5,0)</f>
        <v>#N/A</v>
      </c>
      <c r="S116" s="23"/>
      <c r="U116" s="67" t="s">
        <v>461</v>
      </c>
    </row>
    <row r="117" spans="1:21" x14ac:dyDescent="0.25">
      <c r="A117" s="6">
        <v>115</v>
      </c>
      <c r="B117" s="24" t="s">
        <v>89</v>
      </c>
      <c r="C117" s="8"/>
      <c r="D117" s="8">
        <f t="shared" si="4"/>
        <v>2021</v>
      </c>
      <c r="E117" s="24" t="s">
        <v>32</v>
      </c>
      <c r="F117" s="24" t="s">
        <v>354</v>
      </c>
      <c r="G117" s="10" t="s">
        <v>73</v>
      </c>
      <c r="H117" s="9">
        <v>43636</v>
      </c>
      <c r="I117" s="11" t="s">
        <v>358</v>
      </c>
      <c r="J117" s="10" t="s">
        <v>73</v>
      </c>
      <c r="K117" s="9">
        <v>43636</v>
      </c>
      <c r="L117" s="11" t="s">
        <v>358</v>
      </c>
      <c r="M117" s="9">
        <f>K117+365*4</f>
        <v>45096</v>
      </c>
      <c r="N117" s="23" t="str">
        <f t="shared" si="3"/>
        <v>дистанции водные</v>
      </c>
      <c r="P117" s="23"/>
      <c r="Q117" s="47" t="e">
        <f>VLOOKUP($B117,[1]Лист1!$B$5:$G$100,4,0)</f>
        <v>#N/A</v>
      </c>
      <c r="R117" s="47" t="e">
        <f>VLOOKUP($B117,[1]Лист1!$B$5:$G$100,5,0)</f>
        <v>#N/A</v>
      </c>
      <c r="S117" s="23"/>
    </row>
    <row r="118" spans="1:21" x14ac:dyDescent="0.25">
      <c r="A118" s="6">
        <v>116</v>
      </c>
      <c r="B118" s="7" t="s">
        <v>90</v>
      </c>
      <c r="C118" s="8">
        <v>1967</v>
      </c>
      <c r="D118" s="8">
        <f t="shared" si="4"/>
        <v>54</v>
      </c>
      <c r="E118" s="24" t="s">
        <v>14</v>
      </c>
      <c r="F118" s="24"/>
      <c r="G118" s="10" t="s">
        <v>8</v>
      </c>
      <c r="H118" s="9">
        <v>42606</v>
      </c>
      <c r="I118" s="10">
        <v>167</v>
      </c>
      <c r="J118" s="10" t="s">
        <v>8</v>
      </c>
      <c r="K118" s="9">
        <v>44067</v>
      </c>
      <c r="L118" s="11" t="s">
        <v>365</v>
      </c>
      <c r="M118" s="9">
        <f>K118+365*2-1</f>
        <v>44796</v>
      </c>
      <c r="N118" s="23" t="str">
        <f t="shared" si="3"/>
        <v>дистанции на средствах передвижения (авто)</v>
      </c>
      <c r="P118" s="23"/>
      <c r="Q118" s="47" t="e">
        <f>VLOOKUP($B118,[1]Лист1!$B$5:$G$100,4,0)</f>
        <v>#N/A</v>
      </c>
      <c r="R118" s="47" t="e">
        <f>VLOOKUP($B118,[1]Лист1!$B$5:$G$100,5,0)</f>
        <v>#N/A</v>
      </c>
      <c r="S118" s="23"/>
    </row>
    <row r="119" spans="1:21" x14ac:dyDescent="0.25">
      <c r="A119" s="6">
        <v>117</v>
      </c>
      <c r="B119" s="24" t="s">
        <v>292</v>
      </c>
      <c r="C119" s="8"/>
      <c r="D119" s="8">
        <f t="shared" si="4"/>
        <v>2021</v>
      </c>
      <c r="E119" s="24" t="s">
        <v>289</v>
      </c>
      <c r="F119" s="24"/>
      <c r="G119" s="10" t="s">
        <v>15</v>
      </c>
      <c r="H119" s="9">
        <v>43577</v>
      </c>
      <c r="I119" s="11" t="s">
        <v>301</v>
      </c>
      <c r="J119" s="10" t="s">
        <v>15</v>
      </c>
      <c r="K119" s="12">
        <v>44308</v>
      </c>
      <c r="L119" s="11" t="s">
        <v>365</v>
      </c>
      <c r="M119" s="9">
        <f t="shared" ref="M119:M126" si="5">K119+365-1</f>
        <v>44672</v>
      </c>
      <c r="N119" s="23" t="str">
        <f t="shared" si="3"/>
        <v>дистанции на средствах передвижения (кони)</v>
      </c>
      <c r="P119" s="23"/>
      <c r="Q119" s="47" t="e">
        <f>VLOOKUP($B119,[1]Лист1!$B$5:$G$100,4,0)</f>
        <v>#N/A</v>
      </c>
      <c r="R119" s="47" t="e">
        <f>VLOOKUP($B119,[1]Лист1!$B$5:$G$100,5,0)</f>
        <v>#N/A</v>
      </c>
      <c r="S119" s="23"/>
    </row>
    <row r="120" spans="1:21" x14ac:dyDescent="0.25">
      <c r="A120" s="6">
        <v>118</v>
      </c>
      <c r="B120" s="24" t="s">
        <v>293</v>
      </c>
      <c r="C120" s="8"/>
      <c r="D120" s="8">
        <f t="shared" si="4"/>
        <v>2021</v>
      </c>
      <c r="E120" s="24" t="s">
        <v>289</v>
      </c>
      <c r="F120" s="24"/>
      <c r="G120" s="10" t="s">
        <v>15</v>
      </c>
      <c r="H120" s="9">
        <v>43577</v>
      </c>
      <c r="I120" s="11" t="s">
        <v>301</v>
      </c>
      <c r="J120" s="10" t="s">
        <v>15</v>
      </c>
      <c r="K120" s="12">
        <v>44308</v>
      </c>
      <c r="L120" s="11" t="s">
        <v>365</v>
      </c>
      <c r="M120" s="9">
        <f t="shared" si="5"/>
        <v>44672</v>
      </c>
      <c r="N120" s="23" t="str">
        <f t="shared" si="3"/>
        <v>дистанции на средствах передвижения (кони)</v>
      </c>
      <c r="P120" s="23"/>
      <c r="Q120" s="47" t="e">
        <f>VLOOKUP($B120,[1]Лист1!$B$5:$G$100,4,0)</f>
        <v>#N/A</v>
      </c>
      <c r="R120" s="47" t="e">
        <f>VLOOKUP($B120,[1]Лист1!$B$5:$G$100,5,0)</f>
        <v>#N/A</v>
      </c>
      <c r="S120" s="23"/>
    </row>
    <row r="121" spans="1:21" x14ac:dyDescent="0.25">
      <c r="A121" s="6">
        <v>119</v>
      </c>
      <c r="B121" s="24" t="s">
        <v>472</v>
      </c>
      <c r="C121" s="70">
        <v>1991</v>
      </c>
      <c r="D121" s="8">
        <f t="shared" si="4"/>
        <v>30</v>
      </c>
      <c r="E121" s="24" t="s">
        <v>218</v>
      </c>
      <c r="F121" s="24"/>
      <c r="G121" s="10" t="s">
        <v>8</v>
      </c>
      <c r="H121" s="9">
        <v>43264</v>
      </c>
      <c r="I121" s="11" t="s">
        <v>473</v>
      </c>
      <c r="J121" s="10" t="s">
        <v>8</v>
      </c>
      <c r="K121" s="12">
        <v>44308</v>
      </c>
      <c r="L121" s="11" t="s">
        <v>365</v>
      </c>
      <c r="M121" s="9">
        <f t="shared" si="5"/>
        <v>44672</v>
      </c>
      <c r="N121" s="23" t="str">
        <f t="shared" si="3"/>
        <v>спелеодистанции</v>
      </c>
      <c r="P121" s="23"/>
      <c r="S121" s="23"/>
    </row>
    <row r="122" spans="1:21" x14ac:dyDescent="0.25">
      <c r="A122" s="6">
        <v>120</v>
      </c>
      <c r="B122" s="24" t="s">
        <v>306</v>
      </c>
      <c r="C122" s="8"/>
      <c r="D122" s="8">
        <f t="shared" si="4"/>
        <v>2021</v>
      </c>
      <c r="E122" s="24" t="s">
        <v>7</v>
      </c>
      <c r="F122" s="24"/>
      <c r="G122" s="10" t="s">
        <v>15</v>
      </c>
      <c r="H122" s="9">
        <v>43577</v>
      </c>
      <c r="I122" s="11" t="s">
        <v>301</v>
      </c>
      <c r="J122" s="10" t="s">
        <v>15</v>
      </c>
      <c r="K122" s="9">
        <v>44308</v>
      </c>
      <c r="L122" s="11" t="s">
        <v>365</v>
      </c>
      <c r="M122" s="9">
        <f t="shared" si="5"/>
        <v>44672</v>
      </c>
      <c r="N122" s="23" t="str">
        <f t="shared" si="3"/>
        <v>дистанции горные</v>
      </c>
      <c r="P122" s="23"/>
      <c r="Q122" s="47" t="e">
        <f>VLOOKUP($B122,[1]Лист1!$B$5:$G$100,4,0)</f>
        <v>#N/A</v>
      </c>
      <c r="R122" s="47" t="e">
        <f>VLOOKUP($B122,[1]Лист1!$B$5:$G$100,5,0)</f>
        <v>#N/A</v>
      </c>
      <c r="S122" s="23"/>
      <c r="T122" t="s">
        <v>466</v>
      </c>
      <c r="U122" t="s">
        <v>469</v>
      </c>
    </row>
    <row r="123" spans="1:21" x14ac:dyDescent="0.25">
      <c r="A123" s="6">
        <v>121</v>
      </c>
      <c r="B123" s="24" t="s">
        <v>294</v>
      </c>
      <c r="C123" s="8"/>
      <c r="D123" s="8">
        <f t="shared" si="4"/>
        <v>2021</v>
      </c>
      <c r="E123" s="24" t="s">
        <v>289</v>
      </c>
      <c r="F123" s="24"/>
      <c r="G123" s="10" t="s">
        <v>15</v>
      </c>
      <c r="H123" s="9">
        <v>43577</v>
      </c>
      <c r="I123" s="11" t="s">
        <v>301</v>
      </c>
      <c r="J123" s="10" t="s">
        <v>15</v>
      </c>
      <c r="K123" s="12">
        <v>44308</v>
      </c>
      <c r="L123" s="11" t="s">
        <v>365</v>
      </c>
      <c r="M123" s="9">
        <f t="shared" si="5"/>
        <v>44672</v>
      </c>
      <c r="N123" s="23" t="str">
        <f t="shared" si="3"/>
        <v>дистанции на средствах передвижения (кони)</v>
      </c>
      <c r="P123" s="23"/>
      <c r="Q123" s="47" t="e">
        <f>VLOOKUP($B123,[1]Лист1!$B$5:$G$100,4,0)</f>
        <v>#N/A</v>
      </c>
      <c r="R123" s="47" t="e">
        <f>VLOOKUP($B123,[1]Лист1!$B$5:$G$100,5,0)</f>
        <v>#N/A</v>
      </c>
      <c r="S123" s="23"/>
    </row>
    <row r="124" spans="1:21" x14ac:dyDescent="0.25">
      <c r="A124" s="6">
        <v>122</v>
      </c>
      <c r="B124" s="24" t="s">
        <v>295</v>
      </c>
      <c r="C124" s="8"/>
      <c r="D124" s="8">
        <f t="shared" si="4"/>
        <v>2021</v>
      </c>
      <c r="E124" s="24" t="s">
        <v>289</v>
      </c>
      <c r="F124" s="24"/>
      <c r="G124" s="10" t="s">
        <v>15</v>
      </c>
      <c r="H124" s="9">
        <v>43577</v>
      </c>
      <c r="I124" s="11" t="s">
        <v>301</v>
      </c>
      <c r="J124" s="10" t="s">
        <v>15</v>
      </c>
      <c r="K124" s="12">
        <v>44308</v>
      </c>
      <c r="L124" s="11" t="s">
        <v>365</v>
      </c>
      <c r="M124" s="9">
        <f t="shared" si="5"/>
        <v>44672</v>
      </c>
      <c r="N124" s="23" t="str">
        <f t="shared" si="3"/>
        <v>дистанции на средствах передвижения (кони)</v>
      </c>
      <c r="P124" s="23"/>
      <c r="Q124" s="47" t="e">
        <f>VLOOKUP($B124,[1]Лист1!$B$5:$G$100,4,0)</f>
        <v>#N/A</v>
      </c>
      <c r="R124" s="47" t="e">
        <f>VLOOKUP($B124,[1]Лист1!$B$5:$G$100,5,0)</f>
        <v>#N/A</v>
      </c>
      <c r="S124" s="23"/>
    </row>
    <row r="125" spans="1:21" x14ac:dyDescent="0.25">
      <c r="A125" s="6">
        <v>123</v>
      </c>
      <c r="B125" s="24" t="s">
        <v>387</v>
      </c>
      <c r="C125" s="8"/>
      <c r="D125" s="8">
        <f t="shared" si="4"/>
        <v>2021</v>
      </c>
      <c r="E125" s="24" t="s">
        <v>10</v>
      </c>
      <c r="F125" s="24"/>
      <c r="G125" s="10" t="s">
        <v>15</v>
      </c>
      <c r="H125" s="12">
        <v>43892</v>
      </c>
      <c r="I125" s="11" t="s">
        <v>381</v>
      </c>
      <c r="J125" s="10" t="s">
        <v>15</v>
      </c>
      <c r="K125" s="9">
        <v>44286</v>
      </c>
      <c r="L125" s="11" t="s">
        <v>415</v>
      </c>
      <c r="M125" s="9">
        <f t="shared" si="5"/>
        <v>44650</v>
      </c>
      <c r="N125" s="23" t="str">
        <f t="shared" si="3"/>
        <v>дистанции пешеходные</v>
      </c>
      <c r="P125" s="23"/>
      <c r="Q125" s="47" t="e">
        <f>VLOOKUP($B125,[1]Лист1!$B$5:$G$100,4,0)</f>
        <v>#N/A</v>
      </c>
      <c r="R125" s="47" t="e">
        <f>VLOOKUP($B125,[1]Лист1!$B$5:$G$100,5,0)</f>
        <v>#N/A</v>
      </c>
      <c r="S125" s="23"/>
      <c r="T125" s="23" t="s">
        <v>428</v>
      </c>
      <c r="U125" s="64" t="s">
        <v>438</v>
      </c>
    </row>
    <row r="126" spans="1:21" x14ac:dyDescent="0.25">
      <c r="A126" s="6">
        <v>124</v>
      </c>
      <c r="B126" s="24" t="s">
        <v>91</v>
      </c>
      <c r="C126" s="8">
        <v>1996</v>
      </c>
      <c r="D126" s="8">
        <f t="shared" si="4"/>
        <v>25</v>
      </c>
      <c r="E126" s="24" t="s">
        <v>10</v>
      </c>
      <c r="F126" s="24"/>
      <c r="G126" s="10" t="s">
        <v>15</v>
      </c>
      <c r="H126" s="9">
        <v>42606</v>
      </c>
      <c r="I126" s="10">
        <v>167</v>
      </c>
      <c r="J126" s="10" t="s">
        <v>15</v>
      </c>
      <c r="K126" s="9">
        <v>44067</v>
      </c>
      <c r="L126" s="11" t="s">
        <v>365</v>
      </c>
      <c r="M126" s="9">
        <f t="shared" si="5"/>
        <v>44431</v>
      </c>
      <c r="N126" s="23" t="str">
        <f t="shared" si="3"/>
        <v>дистанции пешеходные</v>
      </c>
      <c r="P126" s="23"/>
      <c r="Q126" s="47" t="e">
        <f>VLOOKUP($B126,[1]Лист1!$B$5:$G$100,4,0)</f>
        <v>#N/A</v>
      </c>
      <c r="R126" s="47" t="e">
        <f>VLOOKUP($B126,[1]Лист1!$B$5:$G$100,5,0)</f>
        <v>#N/A</v>
      </c>
      <c r="S126" s="23"/>
      <c r="U126" s="67" t="s">
        <v>461</v>
      </c>
    </row>
    <row r="127" spans="1:21" x14ac:dyDescent="0.25">
      <c r="A127" s="6">
        <v>125</v>
      </c>
      <c r="B127" s="43" t="s">
        <v>328</v>
      </c>
      <c r="C127" s="8"/>
      <c r="D127" s="8">
        <f t="shared" si="4"/>
        <v>2021</v>
      </c>
      <c r="E127" s="24" t="s">
        <v>315</v>
      </c>
      <c r="F127" s="24"/>
      <c r="G127" s="10" t="s">
        <v>15</v>
      </c>
      <c r="H127" s="9">
        <v>43577</v>
      </c>
      <c r="I127" s="11" t="s">
        <v>301</v>
      </c>
      <c r="J127" s="10" t="s">
        <v>266</v>
      </c>
      <c r="K127" s="9"/>
      <c r="L127" s="11"/>
      <c r="M127" s="9"/>
      <c r="N127" s="23" t="str">
        <f t="shared" si="3"/>
        <v/>
      </c>
      <c r="P127" s="23"/>
      <c r="Q127" s="47" t="e">
        <f>VLOOKUP($B127,[1]Лист1!$B$5:$G$100,4,0)</f>
        <v>#N/A</v>
      </c>
      <c r="R127" s="47" t="e">
        <f>VLOOKUP($B127,[1]Лист1!$B$5:$G$100,5,0)</f>
        <v>#N/A</v>
      </c>
      <c r="S127" s="23"/>
    </row>
    <row r="128" spans="1:21" x14ac:dyDescent="0.25">
      <c r="A128" s="6">
        <v>126</v>
      </c>
      <c r="B128" s="7" t="s">
        <v>92</v>
      </c>
      <c r="C128" s="8"/>
      <c r="D128" s="8">
        <f t="shared" si="4"/>
        <v>2021</v>
      </c>
      <c r="E128" s="24" t="s">
        <v>14</v>
      </c>
      <c r="F128" s="24"/>
      <c r="G128" s="10" t="s">
        <v>15</v>
      </c>
      <c r="H128" s="12">
        <v>42825</v>
      </c>
      <c r="I128" s="11">
        <v>39</v>
      </c>
      <c r="J128" s="10" t="s">
        <v>266</v>
      </c>
      <c r="K128" s="9"/>
      <c r="L128" s="11"/>
      <c r="M128" s="9"/>
      <c r="N128" s="23" t="str">
        <f t="shared" si="3"/>
        <v/>
      </c>
      <c r="Q128" s="47" t="e">
        <f>VLOOKUP($B128,[1]Лист1!$B$5:$G$100,4,0)</f>
        <v>#N/A</v>
      </c>
      <c r="R128" s="47" t="e">
        <f>VLOOKUP($B128,[1]Лист1!$B$5:$G$100,5,0)</f>
        <v>#N/A</v>
      </c>
    </row>
    <row r="129" spans="1:21" x14ac:dyDescent="0.25">
      <c r="A129" s="6">
        <v>127</v>
      </c>
      <c r="B129" s="24" t="s">
        <v>307</v>
      </c>
      <c r="C129" s="8"/>
      <c r="D129" s="8">
        <f t="shared" si="4"/>
        <v>2021</v>
      </c>
      <c r="E129" s="24" t="s">
        <v>7</v>
      </c>
      <c r="F129" s="24"/>
      <c r="G129" s="10" t="s">
        <v>15</v>
      </c>
      <c r="H129" s="9">
        <v>43577</v>
      </c>
      <c r="I129" s="11" t="s">
        <v>301</v>
      </c>
      <c r="J129" s="10" t="s">
        <v>15</v>
      </c>
      <c r="K129" s="9">
        <v>44308</v>
      </c>
      <c r="L129" s="11" t="s">
        <v>365</v>
      </c>
      <c r="M129" s="9">
        <f>K129+365-1</f>
        <v>44672</v>
      </c>
      <c r="N129" s="23" t="str">
        <f t="shared" si="3"/>
        <v>дистанции горные</v>
      </c>
      <c r="P129" s="23"/>
      <c r="Q129" s="47" t="e">
        <f>VLOOKUP($B129,[1]Лист1!$B$5:$G$100,4,0)</f>
        <v>#N/A</v>
      </c>
      <c r="R129" s="47" t="e">
        <f>VLOOKUP($B129,[1]Лист1!$B$5:$G$100,5,0)</f>
        <v>#N/A</v>
      </c>
      <c r="S129" s="23"/>
      <c r="T129" t="s">
        <v>466</v>
      </c>
      <c r="U129" t="s">
        <v>464</v>
      </c>
    </row>
    <row r="130" spans="1:21" x14ac:dyDescent="0.25">
      <c r="A130" s="6">
        <v>128</v>
      </c>
      <c r="B130" s="7" t="s">
        <v>93</v>
      </c>
      <c r="C130" s="8"/>
      <c r="D130" s="8">
        <f t="shared" si="4"/>
        <v>2021</v>
      </c>
      <c r="E130" s="24" t="s">
        <v>7</v>
      </c>
      <c r="F130" s="24"/>
      <c r="G130" s="10" t="s">
        <v>18</v>
      </c>
      <c r="H130" s="9">
        <v>36999</v>
      </c>
      <c r="I130" s="10">
        <v>24</v>
      </c>
      <c r="J130" s="10" t="s">
        <v>18</v>
      </c>
      <c r="K130" s="9">
        <v>44242</v>
      </c>
      <c r="L130" s="11" t="s">
        <v>25</v>
      </c>
      <c r="M130" s="9">
        <f>K130+365*2-1</f>
        <v>44971</v>
      </c>
      <c r="N130" s="23" t="str">
        <f t="shared" si="3"/>
        <v>дистанции горные</v>
      </c>
      <c r="P130" s="23"/>
      <c r="Q130" s="47" t="e">
        <f>VLOOKUP($B130,[1]Лист1!$B$5:$G$100,4,0)</f>
        <v>#N/A</v>
      </c>
      <c r="R130" s="47" t="e">
        <f>VLOOKUP($B130,[1]Лист1!$B$5:$G$100,5,0)</f>
        <v>#N/A</v>
      </c>
      <c r="S130" s="23"/>
      <c r="T130" t="s">
        <v>466</v>
      </c>
      <c r="U130" t="s">
        <v>469</v>
      </c>
    </row>
    <row r="131" spans="1:21" x14ac:dyDescent="0.25">
      <c r="A131" s="6">
        <v>129</v>
      </c>
      <c r="B131" s="7" t="s">
        <v>94</v>
      </c>
      <c r="C131" s="8">
        <v>1997</v>
      </c>
      <c r="D131" s="8">
        <f t="shared" si="4"/>
        <v>24</v>
      </c>
      <c r="E131" s="24" t="s">
        <v>10</v>
      </c>
      <c r="F131" s="24"/>
      <c r="G131" s="10" t="s">
        <v>15</v>
      </c>
      <c r="H131" s="9">
        <v>42606</v>
      </c>
      <c r="I131" s="10">
        <v>167</v>
      </c>
      <c r="J131" s="10" t="s">
        <v>266</v>
      </c>
      <c r="K131" s="9"/>
      <c r="L131" s="11"/>
      <c r="M131" s="9"/>
      <c r="N131" s="23" t="str">
        <f t="shared" si="3"/>
        <v/>
      </c>
      <c r="P131" s="23"/>
      <c r="Q131" s="47" t="e">
        <f>VLOOKUP($B131,[1]Лист1!$B$5:$G$100,4,0)</f>
        <v>#N/A</v>
      </c>
      <c r="R131" s="47" t="e">
        <f>VLOOKUP($B131,[1]Лист1!$B$5:$G$100,5,0)</f>
        <v>#N/A</v>
      </c>
      <c r="S131" s="23"/>
      <c r="U131" s="67" t="s">
        <v>461</v>
      </c>
    </row>
    <row r="132" spans="1:21" x14ac:dyDescent="0.25">
      <c r="A132" s="6">
        <v>130</v>
      </c>
      <c r="B132" s="7" t="s">
        <v>95</v>
      </c>
      <c r="C132" s="8">
        <v>1964</v>
      </c>
      <c r="D132" s="8">
        <f t="shared" si="4"/>
        <v>57</v>
      </c>
      <c r="E132" s="24" t="s">
        <v>10</v>
      </c>
      <c r="F132" s="24"/>
      <c r="G132" s="10" t="s">
        <v>15</v>
      </c>
      <c r="H132" s="9">
        <v>43178</v>
      </c>
      <c r="I132" s="11">
        <v>49</v>
      </c>
      <c r="J132" s="10" t="s">
        <v>15</v>
      </c>
      <c r="K132" s="9">
        <v>44286</v>
      </c>
      <c r="L132" s="11" t="s">
        <v>415</v>
      </c>
      <c r="M132" s="9">
        <f>K132+365-1</f>
        <v>44650</v>
      </c>
      <c r="N132" s="23" t="str">
        <f t="shared" si="3"/>
        <v>дистанции пешеходные</v>
      </c>
      <c r="Q132" s="47">
        <f>VLOOKUP($B132,[1]Лист1!$B$5:$G$100,4,0)</f>
        <v>9</v>
      </c>
      <c r="R132" s="47">
        <f>VLOOKUP($B132,[1]Лист1!$B$5:$G$100,5,0)</f>
        <v>0</v>
      </c>
      <c r="T132" s="23" t="s">
        <v>434</v>
      </c>
      <c r="U132" s="67" t="s">
        <v>461</v>
      </c>
    </row>
    <row r="133" spans="1:21" x14ac:dyDescent="0.25">
      <c r="A133" s="6">
        <v>131</v>
      </c>
      <c r="B133" s="24" t="s">
        <v>256</v>
      </c>
      <c r="C133" s="8" t="s">
        <v>373</v>
      </c>
      <c r="D133" s="8">
        <f t="shared" si="4"/>
        <v>34</v>
      </c>
      <c r="E133" s="24" t="s">
        <v>10</v>
      </c>
      <c r="F133" s="24"/>
      <c r="G133" s="10" t="s">
        <v>15</v>
      </c>
      <c r="H133" s="9">
        <v>43349</v>
      </c>
      <c r="I133" s="11" t="s">
        <v>34</v>
      </c>
      <c r="J133" s="10" t="s">
        <v>15</v>
      </c>
      <c r="K133" s="9">
        <v>44080</v>
      </c>
      <c r="L133" s="11" t="s">
        <v>416</v>
      </c>
      <c r="M133" s="9">
        <f>K133+365-1</f>
        <v>44444</v>
      </c>
      <c r="N133" s="23" t="str">
        <f t="shared" si="3"/>
        <v>дистанции пешеходные</v>
      </c>
      <c r="P133" s="23"/>
      <c r="Q133" s="47" t="e">
        <f>VLOOKUP($B133,[1]Лист1!$B$5:$G$100,4,0)</f>
        <v>#N/A</v>
      </c>
      <c r="R133" s="47" t="e">
        <f>VLOOKUP($B133,[1]Лист1!$B$5:$G$100,5,0)</f>
        <v>#N/A</v>
      </c>
      <c r="S133" s="23"/>
    </row>
    <row r="134" spans="1:21" x14ac:dyDescent="0.25">
      <c r="A134" s="6">
        <v>132</v>
      </c>
      <c r="B134" s="24" t="s">
        <v>257</v>
      </c>
      <c r="C134" s="8">
        <v>1986</v>
      </c>
      <c r="D134" s="8">
        <f t="shared" si="4"/>
        <v>35</v>
      </c>
      <c r="E134" s="24" t="s">
        <v>10</v>
      </c>
      <c r="F134" s="24"/>
      <c r="G134" s="10" t="s">
        <v>15</v>
      </c>
      <c r="H134" s="9">
        <v>43349</v>
      </c>
      <c r="I134" s="11" t="s">
        <v>34</v>
      </c>
      <c r="J134" s="10" t="s">
        <v>15</v>
      </c>
      <c r="K134" s="9">
        <v>44080</v>
      </c>
      <c r="L134" s="11" t="s">
        <v>416</v>
      </c>
      <c r="M134" s="9">
        <f>K134+365-1</f>
        <v>44444</v>
      </c>
      <c r="N134" s="23" t="str">
        <f t="shared" si="3"/>
        <v>дистанции пешеходные</v>
      </c>
      <c r="P134" s="23"/>
      <c r="Q134" s="47">
        <f>VLOOKUP($B134,[1]Лист1!$B$5:$G$100,4,0)</f>
        <v>5</v>
      </c>
      <c r="R134" s="47">
        <f>VLOOKUP($B134,[1]Лист1!$B$5:$G$100,5,0)</f>
        <v>0</v>
      </c>
      <c r="S134" s="23"/>
      <c r="U134" s="64" t="s">
        <v>438</v>
      </c>
    </row>
    <row r="135" spans="1:21" x14ac:dyDescent="0.25">
      <c r="A135" s="6">
        <v>133</v>
      </c>
      <c r="B135" s="7" t="s">
        <v>96</v>
      </c>
      <c r="C135" s="8">
        <v>1987</v>
      </c>
      <c r="D135" s="8">
        <f t="shared" si="4"/>
        <v>34</v>
      </c>
      <c r="E135" s="24" t="s">
        <v>10</v>
      </c>
      <c r="F135" s="24"/>
      <c r="G135" s="10" t="s">
        <v>18</v>
      </c>
      <c r="H135" s="9">
        <v>42825</v>
      </c>
      <c r="I135" s="11">
        <v>39</v>
      </c>
      <c r="J135" s="10" t="s">
        <v>18</v>
      </c>
      <c r="K135" s="9">
        <v>44286</v>
      </c>
      <c r="L135" s="11" t="s">
        <v>415</v>
      </c>
      <c r="M135" s="9">
        <f>K135+365*2-1</f>
        <v>45015</v>
      </c>
      <c r="N135" s="23" t="str">
        <f t="shared" si="3"/>
        <v>дистанции пешеходные</v>
      </c>
      <c r="P135" s="23"/>
      <c r="Q135" s="47">
        <f>VLOOKUP($B135,[1]Лист1!$B$5:$G$100,4,0)</f>
        <v>8</v>
      </c>
      <c r="R135" s="47">
        <f>VLOOKUP($B135,[1]Лист1!$B$5:$G$100,5,0)</f>
        <v>8</v>
      </c>
      <c r="S135" s="23"/>
      <c r="T135" s="23" t="s">
        <v>429</v>
      </c>
      <c r="U135" s="67" t="s">
        <v>461</v>
      </c>
    </row>
    <row r="136" spans="1:21" x14ac:dyDescent="0.25">
      <c r="A136" s="6">
        <v>134</v>
      </c>
      <c r="B136" s="7" t="s">
        <v>388</v>
      </c>
      <c r="C136" s="8"/>
      <c r="D136" s="8">
        <f t="shared" si="4"/>
        <v>2021</v>
      </c>
      <c r="E136" s="24" t="s">
        <v>32</v>
      </c>
      <c r="F136" s="24"/>
      <c r="G136" s="10" t="s">
        <v>15</v>
      </c>
      <c r="H136" s="12">
        <v>43892</v>
      </c>
      <c r="I136" s="11" t="s">
        <v>381</v>
      </c>
      <c r="J136" s="59" t="s">
        <v>266</v>
      </c>
      <c r="K136" s="58"/>
      <c r="L136" s="68"/>
      <c r="M136" s="9"/>
      <c r="N136" s="23" t="str">
        <f t="shared" si="3"/>
        <v/>
      </c>
      <c r="P136" s="23"/>
      <c r="Q136" s="47" t="e">
        <f>VLOOKUP($B136,[1]Лист1!$B$5:$G$100,4,0)</f>
        <v>#N/A</v>
      </c>
      <c r="R136" s="47" t="e">
        <f>VLOOKUP($B136,[1]Лист1!$B$5:$G$100,5,0)</f>
        <v>#N/A</v>
      </c>
      <c r="S136" s="23"/>
      <c r="U136" s="64" t="s">
        <v>438</v>
      </c>
    </row>
    <row r="137" spans="1:21" x14ac:dyDescent="0.25">
      <c r="A137" s="6">
        <v>135</v>
      </c>
      <c r="B137" s="7" t="s">
        <v>97</v>
      </c>
      <c r="C137" s="8">
        <v>1960</v>
      </c>
      <c r="D137" s="8">
        <f t="shared" si="4"/>
        <v>61</v>
      </c>
      <c r="E137" s="24" t="s">
        <v>10</v>
      </c>
      <c r="F137" s="24"/>
      <c r="G137" s="10" t="s">
        <v>18</v>
      </c>
      <c r="H137" s="9">
        <v>42825</v>
      </c>
      <c r="I137" s="11">
        <v>39</v>
      </c>
      <c r="J137" s="10" t="s">
        <v>18</v>
      </c>
      <c r="K137" s="9">
        <v>44286</v>
      </c>
      <c r="L137" s="11" t="s">
        <v>415</v>
      </c>
      <c r="M137" s="9">
        <f>K137+365*2-1</f>
        <v>45015</v>
      </c>
      <c r="N137" s="23" t="str">
        <f t="shared" si="3"/>
        <v>дистанции пешеходные</v>
      </c>
      <c r="P137" s="23"/>
      <c r="Q137" s="47">
        <f>VLOOKUP($B137,[1]Лист1!$B$5:$G$100,4,0)</f>
        <v>72</v>
      </c>
      <c r="R137" s="47">
        <f>VLOOKUP($B137,[1]Лист1!$B$5:$G$100,5,0)</f>
        <v>72</v>
      </c>
      <c r="S137" s="23"/>
      <c r="T137" s="23" t="s">
        <v>427</v>
      </c>
      <c r="U137" s="67" t="s">
        <v>461</v>
      </c>
    </row>
    <row r="138" spans="1:21" x14ac:dyDescent="0.25">
      <c r="A138" s="6">
        <v>136</v>
      </c>
      <c r="B138" s="7" t="s">
        <v>98</v>
      </c>
      <c r="C138" s="8">
        <v>1964</v>
      </c>
      <c r="D138" s="8">
        <f t="shared" si="4"/>
        <v>57</v>
      </c>
      <c r="E138" s="24" t="s">
        <v>10</v>
      </c>
      <c r="F138" s="24"/>
      <c r="G138" s="10" t="s">
        <v>8</v>
      </c>
      <c r="H138" s="9">
        <v>42825</v>
      </c>
      <c r="I138" s="11">
        <v>39</v>
      </c>
      <c r="J138" s="10" t="s">
        <v>8</v>
      </c>
      <c r="K138" s="9">
        <v>44286</v>
      </c>
      <c r="L138" s="11" t="s">
        <v>415</v>
      </c>
      <c r="M138" s="9">
        <f>K138+365*2-1</f>
        <v>45015</v>
      </c>
      <c r="N138" s="23" t="str">
        <f t="shared" si="3"/>
        <v>дистанции пешеходные</v>
      </c>
      <c r="P138" s="23"/>
      <c r="Q138" s="47">
        <f>VLOOKUP($B138,[1]Лист1!$B$5:$G$100,4,0)</f>
        <v>72</v>
      </c>
      <c r="R138" s="47">
        <f>VLOOKUP($B138,[1]Лист1!$B$5:$G$100,5,0)</f>
        <v>72</v>
      </c>
      <c r="S138" s="23"/>
      <c r="T138" s="23" t="s">
        <v>427</v>
      </c>
      <c r="U138" s="67" t="s">
        <v>461</v>
      </c>
    </row>
    <row r="139" spans="1:21" x14ac:dyDescent="0.25">
      <c r="A139" s="6">
        <v>137</v>
      </c>
      <c r="B139" s="7" t="s">
        <v>99</v>
      </c>
      <c r="C139" s="8">
        <v>1994</v>
      </c>
      <c r="D139" s="8">
        <f t="shared" si="4"/>
        <v>27</v>
      </c>
      <c r="E139" s="24" t="s">
        <v>10</v>
      </c>
      <c r="F139" s="24"/>
      <c r="G139" s="10" t="s">
        <v>18</v>
      </c>
      <c r="H139" s="9">
        <v>42825</v>
      </c>
      <c r="I139" s="11">
        <v>39</v>
      </c>
      <c r="J139" s="10" t="s">
        <v>18</v>
      </c>
      <c r="K139" s="9">
        <v>44286</v>
      </c>
      <c r="L139" s="11" t="s">
        <v>415</v>
      </c>
      <c r="M139" s="9">
        <f>K139+365*2-1</f>
        <v>45015</v>
      </c>
      <c r="N139" s="23" t="str">
        <f t="shared" si="3"/>
        <v>дистанции пешеходные</v>
      </c>
      <c r="P139" s="23"/>
      <c r="Q139" s="47">
        <f>VLOOKUP($B139,[1]Лист1!$B$5:$G$100,4,0)</f>
        <v>39</v>
      </c>
      <c r="R139" s="47">
        <f>VLOOKUP($B139,[1]Лист1!$B$5:$G$100,5,0)</f>
        <v>40</v>
      </c>
      <c r="S139" s="23"/>
      <c r="T139" s="23" t="s">
        <v>441</v>
      </c>
      <c r="U139" s="67" t="s">
        <v>461</v>
      </c>
    </row>
    <row r="140" spans="1:21" x14ac:dyDescent="0.25">
      <c r="A140" s="6">
        <v>138</v>
      </c>
      <c r="B140" s="7" t="s">
        <v>100</v>
      </c>
      <c r="C140" s="8"/>
      <c r="D140" s="8">
        <f t="shared" si="4"/>
        <v>2021</v>
      </c>
      <c r="E140" s="24" t="s">
        <v>7</v>
      </c>
      <c r="F140" s="24"/>
      <c r="G140" s="10" t="s">
        <v>15</v>
      </c>
      <c r="H140" s="12">
        <v>41737</v>
      </c>
      <c r="I140" s="11">
        <v>1150</v>
      </c>
      <c r="J140" s="10" t="s">
        <v>15</v>
      </c>
      <c r="K140" s="9">
        <v>44242</v>
      </c>
      <c r="L140" s="11" t="s">
        <v>378</v>
      </c>
      <c r="M140" s="9">
        <f>K140+365-1</f>
        <v>44606</v>
      </c>
      <c r="N140" s="23" t="str">
        <f t="shared" si="3"/>
        <v>дистанции горные</v>
      </c>
      <c r="P140" s="23"/>
      <c r="Q140" s="47" t="e">
        <f>VLOOKUP($B140,[1]Лист1!$B$5:$G$100,4,0)</f>
        <v>#N/A</v>
      </c>
      <c r="R140" s="47" t="e">
        <f>VLOOKUP($B140,[1]Лист1!$B$5:$G$100,5,0)</f>
        <v>#N/A</v>
      </c>
      <c r="S140" s="23"/>
      <c r="T140" t="s">
        <v>466</v>
      </c>
      <c r="U140" t="s">
        <v>464</v>
      </c>
    </row>
    <row r="141" spans="1:21" x14ac:dyDescent="0.25">
      <c r="A141" s="6">
        <v>139</v>
      </c>
      <c r="B141" s="7" t="s">
        <v>101</v>
      </c>
      <c r="C141" s="8">
        <v>1976</v>
      </c>
      <c r="D141" s="8">
        <f t="shared" si="4"/>
        <v>45</v>
      </c>
      <c r="E141" s="24" t="s">
        <v>10</v>
      </c>
      <c r="F141" s="24"/>
      <c r="G141" s="10" t="s">
        <v>8</v>
      </c>
      <c r="H141" s="9">
        <v>42097</v>
      </c>
      <c r="I141" s="8">
        <v>1174</v>
      </c>
      <c r="J141" s="10" t="s">
        <v>8</v>
      </c>
      <c r="K141" s="9">
        <v>44242</v>
      </c>
      <c r="L141" s="11" t="s">
        <v>25</v>
      </c>
      <c r="M141" s="9">
        <f>K141+365*2-1</f>
        <v>44971</v>
      </c>
      <c r="N141" s="23" t="str">
        <f t="shared" ref="N141:N205" si="6">IF(K141&gt;0,E141,"")</f>
        <v>дистанции пешеходные</v>
      </c>
      <c r="P141" s="23"/>
      <c r="Q141" s="47">
        <f>VLOOKUP($B141,[1]Лист1!$B$5:$G$100,4,0)</f>
        <v>116</v>
      </c>
      <c r="R141" s="47">
        <f>VLOOKUP($B141,[1]Лист1!$B$5:$G$100,5,0)</f>
        <v>95</v>
      </c>
      <c r="S141" s="23"/>
      <c r="T141" s="23" t="s">
        <v>431</v>
      </c>
      <c r="U141" s="67" t="s">
        <v>461</v>
      </c>
    </row>
    <row r="142" spans="1:21" x14ac:dyDescent="0.25">
      <c r="A142" s="6">
        <v>140</v>
      </c>
      <c r="B142" s="7" t="s">
        <v>389</v>
      </c>
      <c r="C142" s="8"/>
      <c r="D142" s="8">
        <f t="shared" si="4"/>
        <v>2021</v>
      </c>
      <c r="E142" s="24" t="s">
        <v>10</v>
      </c>
      <c r="F142" s="24"/>
      <c r="G142" s="10" t="s">
        <v>15</v>
      </c>
      <c r="H142" s="12">
        <v>43892</v>
      </c>
      <c r="I142" s="11" t="s">
        <v>381</v>
      </c>
      <c r="J142" s="10" t="s">
        <v>15</v>
      </c>
      <c r="K142" s="9">
        <v>44286</v>
      </c>
      <c r="L142" s="11" t="s">
        <v>415</v>
      </c>
      <c r="M142" s="9">
        <f>K142+365-1</f>
        <v>44650</v>
      </c>
      <c r="N142" s="23" t="str">
        <f t="shared" si="6"/>
        <v>дистанции пешеходные</v>
      </c>
      <c r="P142" s="23"/>
      <c r="R142" s="47" t="e">
        <f>VLOOKUP($B142,[1]Лист1!$B$5:$G$100,5,0)</f>
        <v>#N/A</v>
      </c>
      <c r="S142" s="23"/>
      <c r="T142" s="23" t="s">
        <v>442</v>
      </c>
      <c r="U142" s="64" t="s">
        <v>438</v>
      </c>
    </row>
    <row r="143" spans="1:21" x14ac:dyDescent="0.25">
      <c r="A143" s="6">
        <v>141</v>
      </c>
      <c r="B143" s="7" t="s">
        <v>102</v>
      </c>
      <c r="C143" s="8">
        <v>1989</v>
      </c>
      <c r="D143" s="8">
        <f t="shared" si="4"/>
        <v>32</v>
      </c>
      <c r="E143" s="24" t="s">
        <v>10</v>
      </c>
      <c r="F143" s="24"/>
      <c r="G143" s="10" t="s">
        <v>18</v>
      </c>
      <c r="H143" s="9">
        <v>41345</v>
      </c>
      <c r="I143" s="8">
        <v>717</v>
      </c>
      <c r="J143" s="10" t="s">
        <v>15</v>
      </c>
      <c r="K143" s="9">
        <v>44242</v>
      </c>
      <c r="L143" s="11" t="s">
        <v>378</v>
      </c>
      <c r="M143" s="9">
        <f>K143+365-1</f>
        <v>44606</v>
      </c>
      <c r="N143" s="23" t="str">
        <f t="shared" si="6"/>
        <v>дистанции пешеходные</v>
      </c>
      <c r="P143" s="23"/>
      <c r="Q143" s="47" t="e">
        <f>VLOOKUP($B143,[1]Лист1!$B$5:$G$100,5,0)</f>
        <v>#N/A</v>
      </c>
      <c r="R143" s="47" t="e">
        <f>VLOOKUP($B143,[1]Лист1!$B$5:$G$100,5,0)</f>
        <v>#N/A</v>
      </c>
      <c r="S143" s="23"/>
      <c r="T143" s="23" t="s">
        <v>429</v>
      </c>
      <c r="U143" s="67" t="s">
        <v>461</v>
      </c>
    </row>
    <row r="144" spans="1:21" x14ac:dyDescent="0.25">
      <c r="A144" s="6">
        <v>142</v>
      </c>
      <c r="B144" s="7" t="s">
        <v>103</v>
      </c>
      <c r="C144" s="8">
        <v>1989</v>
      </c>
      <c r="D144" s="8">
        <f t="shared" ref="D144:D207" si="7">2021-C144</f>
        <v>32</v>
      </c>
      <c r="E144" s="24" t="s">
        <v>10</v>
      </c>
      <c r="F144" s="24"/>
      <c r="G144" s="10" t="s">
        <v>18</v>
      </c>
      <c r="H144" s="9">
        <v>41345</v>
      </c>
      <c r="I144" s="8">
        <v>717</v>
      </c>
      <c r="J144" s="10" t="s">
        <v>15</v>
      </c>
      <c r="K144" s="9">
        <v>44242</v>
      </c>
      <c r="L144" s="11" t="s">
        <v>378</v>
      </c>
      <c r="M144" s="9">
        <f>K144+365-1</f>
        <v>44606</v>
      </c>
      <c r="N144" s="23" t="str">
        <f t="shared" si="6"/>
        <v>дистанции пешеходные</v>
      </c>
      <c r="P144" s="23"/>
      <c r="Q144" s="47" t="e">
        <f>VLOOKUP($B144,[1]Лист1!$B$5:$G$100,5,0)</f>
        <v>#N/A</v>
      </c>
      <c r="R144" s="47" t="e">
        <f>VLOOKUP($B144,[1]Лист1!$B$5:$G$100,5,0)</f>
        <v>#N/A</v>
      </c>
      <c r="S144" s="23"/>
      <c r="T144" s="23" t="s">
        <v>429</v>
      </c>
      <c r="U144" s="67" t="s">
        <v>461</v>
      </c>
    </row>
    <row r="145" spans="1:21" x14ac:dyDescent="0.25">
      <c r="A145" s="6">
        <v>143</v>
      </c>
      <c r="B145" s="24" t="s">
        <v>314</v>
      </c>
      <c r="C145" s="8">
        <v>1972</v>
      </c>
      <c r="D145" s="8">
        <f t="shared" si="7"/>
        <v>49</v>
      </c>
      <c r="E145" s="24" t="s">
        <v>315</v>
      </c>
      <c r="F145" s="24"/>
      <c r="G145" s="10" t="s">
        <v>15</v>
      </c>
      <c r="H145" s="9">
        <v>43577</v>
      </c>
      <c r="I145" s="11" t="s">
        <v>301</v>
      </c>
      <c r="J145" s="10" t="s">
        <v>266</v>
      </c>
      <c r="K145" s="9"/>
      <c r="L145" s="11"/>
      <c r="M145" s="9"/>
      <c r="N145" s="23" t="str">
        <f t="shared" si="6"/>
        <v/>
      </c>
      <c r="P145" s="23"/>
      <c r="Q145" s="47" t="e">
        <f>VLOOKUP($B145,[1]Лист1!$B$5:$G$100,5,0)</f>
        <v>#N/A</v>
      </c>
      <c r="R145" s="47" t="e">
        <f>VLOOKUP($B145,[1]Лист1!$B$5:$G$100,5,0)</f>
        <v>#N/A</v>
      </c>
      <c r="S145" s="23"/>
      <c r="T145" s="23" t="s">
        <v>462</v>
      </c>
    </row>
    <row r="146" spans="1:21" x14ac:dyDescent="0.25">
      <c r="A146" s="6">
        <v>144</v>
      </c>
      <c r="B146" s="24" t="s">
        <v>316</v>
      </c>
      <c r="C146" s="8"/>
      <c r="D146" s="8">
        <f t="shared" si="7"/>
        <v>2021</v>
      </c>
      <c r="E146" s="24" t="s">
        <v>315</v>
      </c>
      <c r="F146" s="24"/>
      <c r="G146" s="10" t="s">
        <v>15</v>
      </c>
      <c r="H146" s="9">
        <v>43577</v>
      </c>
      <c r="I146" s="11" t="s">
        <v>301</v>
      </c>
      <c r="J146" s="10" t="s">
        <v>266</v>
      </c>
      <c r="K146" s="9"/>
      <c r="L146" s="11"/>
      <c r="M146" s="9"/>
      <c r="N146" s="23" t="str">
        <f t="shared" si="6"/>
        <v/>
      </c>
      <c r="P146" s="23"/>
      <c r="Q146" s="47" t="e">
        <f>VLOOKUP($B146,[1]Лист1!$B$5:$G$100,5,0)</f>
        <v>#N/A</v>
      </c>
      <c r="R146" s="47" t="e">
        <f>VLOOKUP($B146,[1]Лист1!$B$5:$G$100,5,0)</f>
        <v>#N/A</v>
      </c>
      <c r="S146" s="23"/>
    </row>
    <row r="147" spans="1:21" x14ac:dyDescent="0.25">
      <c r="A147" s="6">
        <v>145</v>
      </c>
      <c r="B147" s="7" t="s">
        <v>104</v>
      </c>
      <c r="C147" s="8">
        <v>2003</v>
      </c>
      <c r="D147" s="8">
        <f t="shared" si="7"/>
        <v>18</v>
      </c>
      <c r="E147" s="24" t="s">
        <v>10</v>
      </c>
      <c r="F147" s="24"/>
      <c r="G147" s="10" t="s">
        <v>11</v>
      </c>
      <c r="H147" s="9">
        <v>43146</v>
      </c>
      <c r="I147" s="11" t="s">
        <v>25</v>
      </c>
      <c r="J147" s="10" t="s">
        <v>266</v>
      </c>
      <c r="K147" s="9"/>
      <c r="L147" s="11"/>
      <c r="M147" s="9"/>
      <c r="N147" s="23" t="str">
        <f t="shared" si="6"/>
        <v/>
      </c>
      <c r="P147" s="23"/>
      <c r="Q147" s="47" t="e">
        <f>VLOOKUP($B147,[1]Лист1!$B$5:$G$100,5,0)</f>
        <v>#N/A</v>
      </c>
      <c r="R147" s="47" t="e">
        <f>VLOOKUP($B147,[1]Лист1!$B$5:$G$100,5,0)</f>
        <v>#N/A</v>
      </c>
      <c r="S147" s="23"/>
    </row>
    <row r="148" spans="1:21" x14ac:dyDescent="0.25">
      <c r="A148" s="6">
        <v>146</v>
      </c>
      <c r="B148" s="24" t="s">
        <v>105</v>
      </c>
      <c r="C148" s="8">
        <v>0</v>
      </c>
      <c r="D148" s="8">
        <f t="shared" si="7"/>
        <v>2021</v>
      </c>
      <c r="E148" s="24" t="s">
        <v>32</v>
      </c>
      <c r="F148" s="24"/>
      <c r="G148" s="10" t="s">
        <v>18</v>
      </c>
      <c r="H148" s="9">
        <v>42916</v>
      </c>
      <c r="I148" s="11">
        <v>114</v>
      </c>
      <c r="J148" s="10" t="s">
        <v>266</v>
      </c>
      <c r="K148" s="9"/>
      <c r="L148" s="33"/>
      <c r="M148" s="9"/>
      <c r="N148" s="23" t="str">
        <f t="shared" si="6"/>
        <v/>
      </c>
      <c r="P148" s="23"/>
      <c r="Q148" s="47">
        <f>VLOOKUP($B148,[1]Лист1!$B$5:$G$100,5,0)</f>
        <v>12</v>
      </c>
      <c r="R148" s="47">
        <f>VLOOKUP($B148,[1]Лист1!$B$5:$G$100,5,0)</f>
        <v>12</v>
      </c>
      <c r="S148" s="23"/>
    </row>
    <row r="149" spans="1:21" x14ac:dyDescent="0.25">
      <c r="A149" s="6">
        <v>147</v>
      </c>
      <c r="B149" s="24" t="s">
        <v>106</v>
      </c>
      <c r="C149" s="8">
        <v>1997</v>
      </c>
      <c r="D149" s="8">
        <f t="shared" si="7"/>
        <v>24</v>
      </c>
      <c r="E149" s="24" t="s">
        <v>10</v>
      </c>
      <c r="F149" s="24"/>
      <c r="G149" s="10" t="s">
        <v>15</v>
      </c>
      <c r="H149" s="9">
        <v>42865</v>
      </c>
      <c r="I149" s="8">
        <v>59</v>
      </c>
      <c r="J149" s="10" t="s">
        <v>266</v>
      </c>
      <c r="K149" s="9"/>
      <c r="L149" s="11"/>
      <c r="M149" s="9"/>
      <c r="N149" s="23" t="str">
        <f t="shared" si="6"/>
        <v/>
      </c>
      <c r="P149" s="23"/>
      <c r="Q149" s="47">
        <f>VLOOKUP($B149,[1]Лист1!$B$5:$G$100,5,0)</f>
        <v>0</v>
      </c>
      <c r="R149" s="47">
        <f>VLOOKUP($B149,[1]Лист1!$B$5:$G$100,5,0)</f>
        <v>0</v>
      </c>
      <c r="S149" s="23"/>
      <c r="U149" s="67" t="s">
        <v>461</v>
      </c>
    </row>
    <row r="150" spans="1:21" x14ac:dyDescent="0.25">
      <c r="A150" s="6">
        <v>148</v>
      </c>
      <c r="B150" s="27" t="s">
        <v>107</v>
      </c>
      <c r="C150" s="8"/>
      <c r="D150" s="8">
        <f t="shared" si="7"/>
        <v>2021</v>
      </c>
      <c r="E150" s="24" t="s">
        <v>32</v>
      </c>
      <c r="F150" s="24"/>
      <c r="G150" s="10" t="s">
        <v>18</v>
      </c>
      <c r="H150" s="9">
        <v>43349</v>
      </c>
      <c r="I150" s="11" t="s">
        <v>34</v>
      </c>
      <c r="J150" s="10" t="s">
        <v>266</v>
      </c>
      <c r="K150" s="9"/>
      <c r="L150" s="11"/>
      <c r="M150" s="9"/>
      <c r="N150" s="23" t="str">
        <f t="shared" si="6"/>
        <v/>
      </c>
      <c r="P150" s="23"/>
      <c r="Q150" s="47" t="e">
        <f>VLOOKUP($B150,[1]Лист1!$B$5:$G$100,5,0)</f>
        <v>#N/A</v>
      </c>
      <c r="R150" s="47" t="e">
        <f>VLOOKUP($B150,[1]Лист1!$B$5:$G$100,5,0)</f>
        <v>#N/A</v>
      </c>
      <c r="S150" s="23"/>
      <c r="U150" s="67" t="s">
        <v>461</v>
      </c>
    </row>
    <row r="151" spans="1:21" x14ac:dyDescent="0.25">
      <c r="A151" s="6">
        <v>149</v>
      </c>
      <c r="B151" s="24" t="s">
        <v>253</v>
      </c>
      <c r="C151" s="8"/>
      <c r="D151" s="8">
        <f t="shared" si="7"/>
        <v>2021</v>
      </c>
      <c r="E151" s="24" t="s">
        <v>32</v>
      </c>
      <c r="F151" s="24"/>
      <c r="G151" s="10" t="s">
        <v>15</v>
      </c>
      <c r="H151" s="9">
        <v>43349</v>
      </c>
      <c r="I151" s="11" t="s">
        <v>34</v>
      </c>
      <c r="J151" s="10" t="s">
        <v>266</v>
      </c>
      <c r="K151" s="9"/>
      <c r="L151" s="11"/>
      <c r="M151" s="9"/>
      <c r="N151" s="23" t="str">
        <f t="shared" si="6"/>
        <v/>
      </c>
      <c r="P151" s="23"/>
      <c r="Q151" s="47" t="e">
        <f>VLOOKUP($B151,[1]Лист1!$B$5:$G$100,5,0)</f>
        <v>#N/A</v>
      </c>
      <c r="R151" s="47" t="e">
        <f>VLOOKUP($B151,[1]Лист1!$B$5:$G$100,5,0)</f>
        <v>#N/A</v>
      </c>
      <c r="S151" s="23"/>
      <c r="U151" s="67" t="s">
        <v>461</v>
      </c>
    </row>
    <row r="152" spans="1:21" x14ac:dyDescent="0.25">
      <c r="A152" s="6">
        <v>150</v>
      </c>
      <c r="B152" s="43" t="s">
        <v>329</v>
      </c>
      <c r="C152" s="8"/>
      <c r="D152" s="8">
        <f t="shared" si="7"/>
        <v>2021</v>
      </c>
      <c r="E152" s="24" t="s">
        <v>7</v>
      </c>
      <c r="F152" s="24"/>
      <c r="G152" s="10" t="s">
        <v>15</v>
      </c>
      <c r="H152" s="9">
        <v>43577</v>
      </c>
      <c r="I152" s="11" t="s">
        <v>301</v>
      </c>
      <c r="J152" s="10" t="s">
        <v>15</v>
      </c>
      <c r="K152" s="9">
        <v>44308</v>
      </c>
      <c r="L152" s="11" t="s">
        <v>365</v>
      </c>
      <c r="M152" s="9">
        <f>K152+365-1</f>
        <v>44672</v>
      </c>
      <c r="N152" s="23" t="str">
        <f t="shared" si="6"/>
        <v>дистанции горные</v>
      </c>
      <c r="P152" s="23"/>
      <c r="Q152" s="47" t="e">
        <f>VLOOKUP($B152,[1]Лист1!$B$5:$G$100,5,0)</f>
        <v>#N/A</v>
      </c>
      <c r="R152" s="47" t="e">
        <f>VLOOKUP($B152,[1]Лист1!$B$5:$G$100,5,0)</f>
        <v>#N/A</v>
      </c>
      <c r="S152" s="23"/>
      <c r="T152" t="s">
        <v>463</v>
      </c>
      <c r="U152" t="s">
        <v>467</v>
      </c>
    </row>
    <row r="153" spans="1:21" x14ac:dyDescent="0.25">
      <c r="A153" s="6">
        <v>151</v>
      </c>
      <c r="B153" s="43" t="s">
        <v>451</v>
      </c>
      <c r="C153" s="8"/>
      <c r="D153" s="8">
        <f t="shared" si="7"/>
        <v>2021</v>
      </c>
      <c r="E153" s="24" t="s">
        <v>315</v>
      </c>
      <c r="F153" s="24"/>
      <c r="G153" s="10" t="s">
        <v>15</v>
      </c>
      <c r="H153" s="9">
        <v>44251</v>
      </c>
      <c r="I153" s="11" t="s">
        <v>446</v>
      </c>
      <c r="J153" s="10" t="s">
        <v>15</v>
      </c>
      <c r="K153" s="9">
        <v>44251</v>
      </c>
      <c r="L153" s="11" t="s">
        <v>446</v>
      </c>
      <c r="M153" s="9">
        <f>K153+365-1</f>
        <v>44615</v>
      </c>
      <c r="N153" s="23" t="str">
        <f t="shared" si="6"/>
        <v>маршруты</v>
      </c>
      <c r="P153" s="23"/>
      <c r="S153" s="23"/>
    </row>
    <row r="154" spans="1:21" x14ac:dyDescent="0.25">
      <c r="A154" s="6">
        <v>152</v>
      </c>
      <c r="B154" s="7" t="s">
        <v>390</v>
      </c>
      <c r="C154" s="8"/>
      <c r="D154" s="8">
        <f t="shared" si="7"/>
        <v>2021</v>
      </c>
      <c r="E154" s="24" t="s">
        <v>32</v>
      </c>
      <c r="F154" s="24"/>
      <c r="G154" s="10" t="s">
        <v>15</v>
      </c>
      <c r="H154" s="12">
        <v>43892</v>
      </c>
      <c r="I154" s="11" t="s">
        <v>381</v>
      </c>
      <c r="J154" s="59" t="s">
        <v>15</v>
      </c>
      <c r="K154" s="58">
        <v>44286</v>
      </c>
      <c r="L154" s="68" t="s">
        <v>415</v>
      </c>
      <c r="M154" s="9">
        <f>K154+365-1</f>
        <v>44650</v>
      </c>
      <c r="N154" s="23" t="str">
        <f t="shared" si="6"/>
        <v>дистанции водные</v>
      </c>
      <c r="P154" s="23"/>
      <c r="Q154" s="47" t="e">
        <f>VLOOKUP($B154,[1]Лист1!$B$5:$G$100,5,0)</f>
        <v>#N/A</v>
      </c>
      <c r="R154" s="47" t="e">
        <f>VLOOKUP($B154,[1]Лист1!$B$5:$G$100,5,0)</f>
        <v>#N/A</v>
      </c>
      <c r="S154" s="23"/>
      <c r="U154" s="64" t="s">
        <v>438</v>
      </c>
    </row>
    <row r="155" spans="1:21" x14ac:dyDescent="0.25">
      <c r="A155" s="6">
        <v>153</v>
      </c>
      <c r="B155" s="7" t="s">
        <v>108</v>
      </c>
      <c r="C155" s="8">
        <v>1989</v>
      </c>
      <c r="D155" s="8">
        <f t="shared" si="7"/>
        <v>32</v>
      </c>
      <c r="E155" s="24" t="s">
        <v>10</v>
      </c>
      <c r="F155" s="24"/>
      <c r="G155" s="10" t="s">
        <v>18</v>
      </c>
      <c r="H155" s="9">
        <v>41345</v>
      </c>
      <c r="I155" s="8">
        <v>717</v>
      </c>
      <c r="J155" s="10" t="s">
        <v>15</v>
      </c>
      <c r="K155" s="9">
        <v>44242</v>
      </c>
      <c r="L155" s="11" t="s">
        <v>378</v>
      </c>
      <c r="M155" s="9">
        <f>K155+365-1</f>
        <v>44606</v>
      </c>
      <c r="N155" s="23" t="str">
        <f t="shared" si="6"/>
        <v>дистанции пешеходные</v>
      </c>
      <c r="P155" s="23"/>
      <c r="Q155" s="47" t="e">
        <f>VLOOKUP($B155,[1]Лист1!$B$5:$G$100,5,0)</f>
        <v>#N/A</v>
      </c>
      <c r="R155" s="47" t="e">
        <f>VLOOKUP($B155,[1]Лист1!$B$5:$G$100,5,0)</f>
        <v>#N/A</v>
      </c>
      <c r="S155" s="23"/>
      <c r="T155" s="23" t="s">
        <v>429</v>
      </c>
      <c r="U155" s="67" t="s">
        <v>461</v>
      </c>
    </row>
    <row r="156" spans="1:21" x14ac:dyDescent="0.25">
      <c r="A156" s="6">
        <v>154</v>
      </c>
      <c r="B156" s="43" t="s">
        <v>417</v>
      </c>
      <c r="C156" s="8"/>
      <c r="D156" s="8">
        <f t="shared" si="7"/>
        <v>2021</v>
      </c>
      <c r="E156" s="61" t="s">
        <v>470</v>
      </c>
      <c r="F156" s="24"/>
      <c r="G156" s="10" t="s">
        <v>73</v>
      </c>
      <c r="H156" s="9">
        <v>42219</v>
      </c>
      <c r="I156" s="8" t="s">
        <v>411</v>
      </c>
      <c r="J156" s="10" t="s">
        <v>266</v>
      </c>
      <c r="K156" s="9"/>
      <c r="L156" s="8"/>
      <c r="M156" s="9"/>
      <c r="N156" s="23" t="str">
        <f>IF(K156&gt;0,E156,"")</f>
        <v/>
      </c>
      <c r="P156" s="23"/>
      <c r="S156" s="23"/>
    </row>
    <row r="157" spans="1:21" x14ac:dyDescent="0.25">
      <c r="A157" s="6">
        <v>155</v>
      </c>
      <c r="B157" s="43" t="s">
        <v>417</v>
      </c>
      <c r="C157" s="8"/>
      <c r="D157" s="8">
        <f t="shared" si="7"/>
        <v>2021</v>
      </c>
      <c r="E157" s="61" t="s">
        <v>315</v>
      </c>
      <c r="F157" s="24"/>
      <c r="G157" s="10" t="s">
        <v>73</v>
      </c>
      <c r="H157" s="9">
        <v>42219</v>
      </c>
      <c r="I157" s="8" t="s">
        <v>411</v>
      </c>
      <c r="J157" s="10" t="s">
        <v>73</v>
      </c>
      <c r="K157" s="9">
        <v>43678</v>
      </c>
      <c r="L157" s="8" t="s">
        <v>471</v>
      </c>
      <c r="M157" s="9">
        <f>K157+365*4+1</f>
        <v>45139</v>
      </c>
      <c r="N157" s="23" t="str">
        <f t="shared" si="6"/>
        <v>маршруты</v>
      </c>
      <c r="P157" s="23"/>
      <c r="S157" s="23"/>
    </row>
    <row r="158" spans="1:21" x14ac:dyDescent="0.25">
      <c r="A158" s="6">
        <v>156</v>
      </c>
      <c r="B158" s="7" t="s">
        <v>109</v>
      </c>
      <c r="C158" s="8">
        <v>1984</v>
      </c>
      <c r="D158" s="8">
        <f t="shared" si="7"/>
        <v>37</v>
      </c>
      <c r="E158" s="24" t="s">
        <v>10</v>
      </c>
      <c r="F158" s="24"/>
      <c r="G158" s="10" t="s">
        <v>18</v>
      </c>
      <c r="H158" s="9">
        <v>42825</v>
      </c>
      <c r="I158" s="11">
        <v>39</v>
      </c>
      <c r="J158" s="10" t="s">
        <v>15</v>
      </c>
      <c r="K158" s="9">
        <v>44286</v>
      </c>
      <c r="L158" s="11" t="s">
        <v>415</v>
      </c>
      <c r="M158" s="9">
        <f>K158+365-1</f>
        <v>44650</v>
      </c>
      <c r="N158" s="23" t="str">
        <f t="shared" si="6"/>
        <v>дистанции пешеходные</v>
      </c>
      <c r="P158" s="23"/>
      <c r="Q158" s="47">
        <f>VLOOKUP($B158,[1]Лист1!$B$5:$G$100,5,0)</f>
        <v>44</v>
      </c>
      <c r="R158" s="47">
        <f>VLOOKUP($B158,[1]Лист1!$B$5:$G$100,5,0)</f>
        <v>44</v>
      </c>
      <c r="S158" s="23"/>
      <c r="T158" s="23" t="s">
        <v>428</v>
      </c>
      <c r="U158" s="67" t="s">
        <v>461</v>
      </c>
    </row>
    <row r="159" spans="1:21" x14ac:dyDescent="0.25">
      <c r="A159" s="6">
        <v>157</v>
      </c>
      <c r="B159" s="24" t="s">
        <v>308</v>
      </c>
      <c r="C159" s="8"/>
      <c r="D159" s="8">
        <f t="shared" si="7"/>
        <v>2021</v>
      </c>
      <c r="E159" s="24" t="s">
        <v>7</v>
      </c>
      <c r="F159" s="24"/>
      <c r="G159" s="10" t="s">
        <v>15</v>
      </c>
      <c r="H159" s="9">
        <v>43577</v>
      </c>
      <c r="I159" s="11" t="s">
        <v>301</v>
      </c>
      <c r="J159" s="10" t="s">
        <v>15</v>
      </c>
      <c r="K159" s="9">
        <v>44308</v>
      </c>
      <c r="L159" s="11" t="s">
        <v>365</v>
      </c>
      <c r="M159" s="9">
        <f>K159+365-1</f>
        <v>44672</v>
      </c>
      <c r="N159" s="23" t="str">
        <f t="shared" si="6"/>
        <v>дистанции горные</v>
      </c>
      <c r="P159" s="23"/>
      <c r="Q159" s="47" t="e">
        <f>VLOOKUP($B159,[1]Лист1!$B$5:$G$100,5,0)</f>
        <v>#N/A</v>
      </c>
      <c r="R159" s="47" t="e">
        <f>VLOOKUP($B159,[1]Лист1!$B$5:$G$100,5,0)</f>
        <v>#N/A</v>
      </c>
      <c r="S159" s="23"/>
      <c r="T159" t="s">
        <v>463</v>
      </c>
      <c r="U159" t="s">
        <v>467</v>
      </c>
    </row>
    <row r="160" spans="1:21" x14ac:dyDescent="0.25">
      <c r="A160" s="6">
        <v>158</v>
      </c>
      <c r="B160" s="43" t="s">
        <v>330</v>
      </c>
      <c r="C160" s="8"/>
      <c r="D160" s="8">
        <f t="shared" si="7"/>
        <v>2021</v>
      </c>
      <c r="E160" s="24" t="s">
        <v>7</v>
      </c>
      <c r="F160" s="24"/>
      <c r="G160" s="10" t="s">
        <v>15</v>
      </c>
      <c r="H160" s="9">
        <v>43577</v>
      </c>
      <c r="I160" s="11" t="s">
        <v>301</v>
      </c>
      <c r="J160" s="10" t="s">
        <v>15</v>
      </c>
      <c r="K160" s="9">
        <v>44308</v>
      </c>
      <c r="L160" s="11" t="s">
        <v>365</v>
      </c>
      <c r="M160" s="9">
        <f>K160+365-1</f>
        <v>44672</v>
      </c>
      <c r="N160" s="23" t="str">
        <f t="shared" si="6"/>
        <v>дистанции горные</v>
      </c>
      <c r="P160" s="23"/>
      <c r="Q160" s="47" t="e">
        <f>VLOOKUP($B160,[1]Лист1!$B$5:$G$100,5,0)</f>
        <v>#N/A</v>
      </c>
      <c r="R160" s="47" t="e">
        <f>VLOOKUP($B160,[1]Лист1!$B$5:$G$100,5,0)</f>
        <v>#N/A</v>
      </c>
      <c r="S160" s="23"/>
      <c r="T160" t="s">
        <v>463</v>
      </c>
      <c r="U160" t="s">
        <v>467</v>
      </c>
    </row>
    <row r="161" spans="1:21" x14ac:dyDescent="0.25">
      <c r="A161" s="6">
        <v>159</v>
      </c>
      <c r="B161" s="43" t="s">
        <v>409</v>
      </c>
      <c r="C161" s="8"/>
      <c r="D161" s="8">
        <f t="shared" si="7"/>
        <v>2021</v>
      </c>
      <c r="E161" s="24" t="s">
        <v>7</v>
      </c>
      <c r="F161" s="24"/>
      <c r="G161" s="10" t="s">
        <v>15</v>
      </c>
      <c r="H161" s="9">
        <v>43577</v>
      </c>
      <c r="I161" s="11" t="s">
        <v>301</v>
      </c>
      <c r="J161" s="10" t="s">
        <v>15</v>
      </c>
      <c r="K161" s="9">
        <v>44308</v>
      </c>
      <c r="L161" s="11" t="s">
        <v>365</v>
      </c>
      <c r="M161" s="9">
        <f>K161+365-1</f>
        <v>44672</v>
      </c>
      <c r="N161" s="23" t="str">
        <f t="shared" si="6"/>
        <v>дистанции горные</v>
      </c>
      <c r="P161" s="23"/>
      <c r="Q161" s="47" t="e">
        <f>VLOOKUP($B161,[1]Лист1!$B$5:$G$100,5,0)</f>
        <v>#N/A</v>
      </c>
      <c r="R161" s="47" t="e">
        <f>VLOOKUP($B161,[1]Лист1!$B$5:$G$100,5,0)</f>
        <v>#N/A</v>
      </c>
      <c r="S161" s="23"/>
      <c r="T161" t="s">
        <v>463</v>
      </c>
      <c r="U161" t="s">
        <v>467</v>
      </c>
    </row>
    <row r="162" spans="1:21" x14ac:dyDescent="0.25">
      <c r="A162" s="6">
        <v>160</v>
      </c>
      <c r="B162" s="43" t="s">
        <v>391</v>
      </c>
      <c r="C162" s="8"/>
      <c r="D162" s="8">
        <f t="shared" si="7"/>
        <v>2021</v>
      </c>
      <c r="E162" s="24" t="s">
        <v>32</v>
      </c>
      <c r="F162" s="24"/>
      <c r="G162" s="10" t="s">
        <v>15</v>
      </c>
      <c r="H162" s="12">
        <v>43892</v>
      </c>
      <c r="I162" s="11" t="s">
        <v>381</v>
      </c>
      <c r="J162" s="59" t="s">
        <v>266</v>
      </c>
      <c r="K162" s="58"/>
      <c r="L162" s="68"/>
      <c r="M162" s="9"/>
      <c r="N162" s="23" t="str">
        <f t="shared" si="6"/>
        <v/>
      </c>
      <c r="P162" s="23"/>
      <c r="Q162" s="47" t="e">
        <f>VLOOKUP($B162,[1]Лист1!$B$5:$G$100,5,0)</f>
        <v>#N/A</v>
      </c>
      <c r="R162" s="47" t="e">
        <f>VLOOKUP($B162,[1]Лист1!$B$5:$G$100,5,0)</f>
        <v>#N/A</v>
      </c>
      <c r="S162" s="23"/>
      <c r="U162" s="64" t="s">
        <v>438</v>
      </c>
    </row>
    <row r="163" spans="1:21" x14ac:dyDescent="0.25">
      <c r="A163" s="6">
        <v>161</v>
      </c>
      <c r="B163" s="24" t="s">
        <v>110</v>
      </c>
      <c r="C163" s="8"/>
      <c r="D163" s="8">
        <f t="shared" si="7"/>
        <v>2021</v>
      </c>
      <c r="E163" s="24" t="s">
        <v>32</v>
      </c>
      <c r="F163" s="24"/>
      <c r="G163" s="10" t="s">
        <v>8</v>
      </c>
      <c r="H163" s="9">
        <v>43097</v>
      </c>
      <c r="I163" s="11">
        <v>271</v>
      </c>
      <c r="J163" s="10" t="s">
        <v>266</v>
      </c>
      <c r="K163" s="9"/>
      <c r="L163" s="11"/>
      <c r="M163" s="9"/>
      <c r="N163" s="23" t="str">
        <f t="shared" si="6"/>
        <v/>
      </c>
      <c r="P163" s="23"/>
      <c r="Q163" s="47" t="e">
        <f>VLOOKUP($B163,[1]Лист1!$B$5:$G$100,5,0)</f>
        <v>#N/A</v>
      </c>
      <c r="R163" s="47" t="e">
        <f>VLOOKUP($B163,[1]Лист1!$B$5:$G$100,5,0)</f>
        <v>#N/A</v>
      </c>
      <c r="S163" s="23"/>
    </row>
    <row r="164" spans="1:21" x14ac:dyDescent="0.25">
      <c r="A164" s="6">
        <v>162</v>
      </c>
      <c r="B164" s="24" t="s">
        <v>309</v>
      </c>
      <c r="C164" s="8"/>
      <c r="D164" s="8">
        <f t="shared" si="7"/>
        <v>2021</v>
      </c>
      <c r="E164" s="24" t="s">
        <v>7</v>
      </c>
      <c r="F164" s="24"/>
      <c r="G164" s="10" t="s">
        <v>15</v>
      </c>
      <c r="H164" s="9">
        <v>43577</v>
      </c>
      <c r="I164" s="11" t="s">
        <v>301</v>
      </c>
      <c r="J164" s="10" t="s">
        <v>15</v>
      </c>
      <c r="K164" s="9">
        <v>44308</v>
      </c>
      <c r="L164" s="11" t="s">
        <v>365</v>
      </c>
      <c r="M164" s="9">
        <f>K164+365-1</f>
        <v>44672</v>
      </c>
      <c r="N164" s="23" t="str">
        <f t="shared" si="6"/>
        <v>дистанции горные</v>
      </c>
      <c r="P164" s="23"/>
      <c r="Q164" s="47" t="e">
        <f>VLOOKUP($B164,[1]Лист1!$B$5:$G$100,5,0)</f>
        <v>#N/A</v>
      </c>
      <c r="R164" s="47" t="e">
        <f>VLOOKUP($B164,[1]Лист1!$B$5:$G$100,5,0)</f>
        <v>#N/A</v>
      </c>
      <c r="S164" s="23"/>
      <c r="T164" t="s">
        <v>466</v>
      </c>
      <c r="U164" t="s">
        <v>469</v>
      </c>
    </row>
    <row r="165" spans="1:21" x14ac:dyDescent="0.25">
      <c r="A165" s="6">
        <v>163</v>
      </c>
      <c r="B165" s="24" t="s">
        <v>310</v>
      </c>
      <c r="C165" s="8"/>
      <c r="D165" s="8">
        <f t="shared" si="7"/>
        <v>2021</v>
      </c>
      <c r="E165" s="24" t="s">
        <v>7</v>
      </c>
      <c r="F165" s="24"/>
      <c r="G165" s="10" t="s">
        <v>15</v>
      </c>
      <c r="H165" s="9">
        <v>43577</v>
      </c>
      <c r="I165" s="11" t="s">
        <v>301</v>
      </c>
      <c r="J165" s="10" t="s">
        <v>15</v>
      </c>
      <c r="K165" s="9">
        <v>44308</v>
      </c>
      <c r="L165" s="11" t="s">
        <v>365</v>
      </c>
      <c r="M165" s="9">
        <f>K165+365-1</f>
        <v>44672</v>
      </c>
      <c r="N165" s="23" t="str">
        <f t="shared" si="6"/>
        <v>дистанции горные</v>
      </c>
      <c r="P165" s="23"/>
      <c r="Q165" s="47" t="e">
        <f>VLOOKUP($B165,[1]Лист1!$B$5:$G$100,5,0)</f>
        <v>#N/A</v>
      </c>
      <c r="R165" s="47" t="e">
        <f>VLOOKUP($B165,[1]Лист1!$B$5:$G$100,5,0)</f>
        <v>#N/A</v>
      </c>
      <c r="S165" s="23"/>
      <c r="T165" t="s">
        <v>466</v>
      </c>
      <c r="U165" t="s">
        <v>464</v>
      </c>
    </row>
    <row r="166" spans="1:21" x14ac:dyDescent="0.25">
      <c r="A166" s="6">
        <v>164</v>
      </c>
      <c r="B166" s="24" t="s">
        <v>423</v>
      </c>
      <c r="C166" s="8"/>
      <c r="D166" s="8">
        <f t="shared" si="7"/>
        <v>2021</v>
      </c>
      <c r="E166" s="24" t="s">
        <v>315</v>
      </c>
      <c r="F166" s="24"/>
      <c r="G166" s="10" t="s">
        <v>15</v>
      </c>
      <c r="H166" s="9">
        <v>44132</v>
      </c>
      <c r="I166" s="11" t="s">
        <v>422</v>
      </c>
      <c r="J166" s="10" t="s">
        <v>15</v>
      </c>
      <c r="K166" s="9">
        <v>44132</v>
      </c>
      <c r="L166" s="11" t="s">
        <v>422</v>
      </c>
      <c r="M166" s="9">
        <f>K166+365-1</f>
        <v>44496</v>
      </c>
      <c r="N166" s="23" t="str">
        <f t="shared" si="6"/>
        <v>маршруты</v>
      </c>
      <c r="P166" s="23"/>
      <c r="S166" s="23"/>
    </row>
    <row r="167" spans="1:21" x14ac:dyDescent="0.25">
      <c r="A167" s="6">
        <v>165</v>
      </c>
      <c r="B167" s="7" t="s">
        <v>111</v>
      </c>
      <c r="C167" s="8">
        <v>1987</v>
      </c>
      <c r="D167" s="8">
        <f t="shared" si="7"/>
        <v>34</v>
      </c>
      <c r="E167" s="24" t="s">
        <v>10</v>
      </c>
      <c r="F167" s="24"/>
      <c r="G167" s="10" t="s">
        <v>18</v>
      </c>
      <c r="H167" s="9">
        <v>42825</v>
      </c>
      <c r="I167" s="11">
        <v>39</v>
      </c>
      <c r="J167" s="10" t="s">
        <v>18</v>
      </c>
      <c r="K167" s="9">
        <v>44286</v>
      </c>
      <c r="L167" s="11" t="s">
        <v>415</v>
      </c>
      <c r="M167" s="9">
        <f>K167+365-1</f>
        <v>44650</v>
      </c>
      <c r="N167" s="23" t="str">
        <f t="shared" si="6"/>
        <v>дистанции пешеходные</v>
      </c>
      <c r="P167" s="23"/>
      <c r="Q167" s="47" t="e">
        <f>VLOOKUP($B167,[1]Лист1!$B$5:$G$100,5,0)</f>
        <v>#N/A</v>
      </c>
      <c r="R167" s="47" t="e">
        <f>VLOOKUP($B167,[1]Лист1!$B$5:$G$100,5,0)</f>
        <v>#N/A</v>
      </c>
      <c r="S167" s="23"/>
      <c r="T167" s="23" t="s">
        <v>428</v>
      </c>
      <c r="U167" s="67" t="s">
        <v>461</v>
      </c>
    </row>
    <row r="168" spans="1:21" x14ac:dyDescent="0.25">
      <c r="A168" s="6">
        <v>166</v>
      </c>
      <c r="B168" s="7" t="s">
        <v>112</v>
      </c>
      <c r="C168" s="8">
        <v>0</v>
      </c>
      <c r="D168" s="8">
        <f t="shared" si="7"/>
        <v>2021</v>
      </c>
      <c r="E168" s="24" t="s">
        <v>7</v>
      </c>
      <c r="F168" s="24"/>
      <c r="G168" s="10" t="s">
        <v>18</v>
      </c>
      <c r="H168" s="9">
        <v>43178</v>
      </c>
      <c r="I168" s="11">
        <v>49</v>
      </c>
      <c r="J168" s="10" t="s">
        <v>18</v>
      </c>
      <c r="K168" s="9">
        <v>43921</v>
      </c>
      <c r="L168" s="11" t="s">
        <v>414</v>
      </c>
      <c r="M168" s="9">
        <f>K168+365*2-1</f>
        <v>44650</v>
      </c>
      <c r="N168" s="23" t="str">
        <f t="shared" si="6"/>
        <v>дистанции горные</v>
      </c>
      <c r="P168" s="23"/>
      <c r="Q168" s="47" t="e">
        <f>VLOOKUP($B168,[1]Лист1!$B$5:$G$100,5,0)</f>
        <v>#N/A</v>
      </c>
      <c r="R168" s="47" t="e">
        <f>VLOOKUP($B168,[1]Лист1!$B$5:$G$100,5,0)</f>
        <v>#N/A</v>
      </c>
      <c r="S168" s="23"/>
      <c r="T168" t="s">
        <v>463</v>
      </c>
      <c r="U168" t="s">
        <v>468</v>
      </c>
    </row>
    <row r="169" spans="1:21" x14ac:dyDescent="0.25">
      <c r="A169" s="6">
        <v>167</v>
      </c>
      <c r="B169" s="7" t="s">
        <v>452</v>
      </c>
      <c r="C169" s="8"/>
      <c r="D169" s="8">
        <f t="shared" si="7"/>
        <v>2021</v>
      </c>
      <c r="E169" s="24" t="s">
        <v>315</v>
      </c>
      <c r="F169" s="24"/>
      <c r="G169" s="10" t="s">
        <v>15</v>
      </c>
      <c r="H169" s="9">
        <v>44251</v>
      </c>
      <c r="I169" s="11" t="s">
        <v>446</v>
      </c>
      <c r="J169" s="10" t="s">
        <v>15</v>
      </c>
      <c r="K169" s="9">
        <v>44251</v>
      </c>
      <c r="L169" s="11" t="s">
        <v>446</v>
      </c>
      <c r="M169" s="9">
        <f>K169+365-1</f>
        <v>44615</v>
      </c>
      <c r="N169" s="23" t="str">
        <f t="shared" si="6"/>
        <v>маршруты</v>
      </c>
      <c r="P169" s="23"/>
      <c r="S169" s="23"/>
    </row>
    <row r="170" spans="1:21" x14ac:dyDescent="0.25">
      <c r="A170" s="6">
        <v>168</v>
      </c>
      <c r="B170" s="24" t="s">
        <v>113</v>
      </c>
      <c r="C170" s="8"/>
      <c r="D170" s="8">
        <f t="shared" si="7"/>
        <v>2021</v>
      </c>
      <c r="E170" s="24" t="s">
        <v>32</v>
      </c>
      <c r="F170" s="24"/>
      <c r="G170" s="10" t="s">
        <v>18</v>
      </c>
      <c r="H170" s="9">
        <v>42916</v>
      </c>
      <c r="I170" s="11">
        <v>114</v>
      </c>
      <c r="J170" s="10" t="s">
        <v>266</v>
      </c>
      <c r="K170" s="9"/>
      <c r="L170" s="33"/>
      <c r="M170" s="9"/>
      <c r="N170" s="23" t="str">
        <f t="shared" si="6"/>
        <v/>
      </c>
      <c r="P170" s="23"/>
      <c r="Q170" s="47" t="e">
        <f>VLOOKUP($B170,[1]Лист1!$B$5:$G$100,5,0)</f>
        <v>#N/A</v>
      </c>
      <c r="R170" s="47" t="e">
        <f>VLOOKUP($B170,[1]Лист1!$B$5:$G$100,5,0)</f>
        <v>#N/A</v>
      </c>
      <c r="S170" s="23"/>
    </row>
    <row r="171" spans="1:21" x14ac:dyDescent="0.25">
      <c r="A171" s="6">
        <v>169</v>
      </c>
      <c r="B171" s="24" t="s">
        <v>114</v>
      </c>
      <c r="C171" s="8"/>
      <c r="D171" s="8">
        <f t="shared" si="7"/>
        <v>2021</v>
      </c>
      <c r="E171" s="24" t="s">
        <v>32</v>
      </c>
      <c r="F171" s="24"/>
      <c r="G171" s="10" t="s">
        <v>18</v>
      </c>
      <c r="H171" s="9">
        <v>43349</v>
      </c>
      <c r="I171" s="11" t="s">
        <v>34</v>
      </c>
      <c r="J171" s="10" t="s">
        <v>266</v>
      </c>
      <c r="K171" s="9"/>
      <c r="L171" s="11"/>
      <c r="M171" s="9"/>
      <c r="N171" s="23" t="str">
        <f t="shared" si="6"/>
        <v/>
      </c>
      <c r="P171" s="23"/>
      <c r="Q171" s="47" t="e">
        <f>VLOOKUP($B171,[1]Лист1!$B$5:$G$100,5,0)</f>
        <v>#N/A</v>
      </c>
      <c r="R171" s="47" t="e">
        <f>VLOOKUP($B171,[1]Лист1!$B$5:$G$100,5,0)</f>
        <v>#N/A</v>
      </c>
      <c r="S171" s="23"/>
      <c r="U171" s="67" t="s">
        <v>461</v>
      </c>
    </row>
    <row r="172" spans="1:21" x14ac:dyDescent="0.25">
      <c r="A172" s="6">
        <v>170</v>
      </c>
      <c r="B172" s="7" t="s">
        <v>115</v>
      </c>
      <c r="C172" s="8">
        <v>1997</v>
      </c>
      <c r="D172" s="8">
        <f t="shared" si="7"/>
        <v>24</v>
      </c>
      <c r="E172" s="24" t="s">
        <v>10</v>
      </c>
      <c r="F172" s="24"/>
      <c r="G172" s="10" t="s">
        <v>15</v>
      </c>
      <c r="H172" s="9">
        <v>41697</v>
      </c>
      <c r="I172" s="8">
        <v>597</v>
      </c>
      <c r="J172" s="10" t="s">
        <v>15</v>
      </c>
      <c r="K172" s="9">
        <v>44242</v>
      </c>
      <c r="L172" s="11" t="s">
        <v>378</v>
      </c>
      <c r="M172" s="9">
        <f>K172+365-1</f>
        <v>44606</v>
      </c>
      <c r="N172" s="23" t="str">
        <f t="shared" si="6"/>
        <v>дистанции пешеходные</v>
      </c>
      <c r="P172" s="23"/>
      <c r="Q172" s="47">
        <f>VLOOKUP($B172,[1]Лист1!$B$5:$G$100,5,0)</f>
        <v>0</v>
      </c>
      <c r="R172" s="47">
        <f>VLOOKUP($B172,[1]Лист1!$B$5:$G$100,5,0)</f>
        <v>0</v>
      </c>
      <c r="S172" s="23"/>
      <c r="U172" s="67" t="s">
        <v>461</v>
      </c>
    </row>
    <row r="173" spans="1:21" x14ac:dyDescent="0.25">
      <c r="A173" s="6">
        <v>171</v>
      </c>
      <c r="B173" s="7" t="s">
        <v>116</v>
      </c>
      <c r="C173" s="8"/>
      <c r="D173" s="8">
        <f t="shared" si="7"/>
        <v>2021</v>
      </c>
      <c r="E173" s="24" t="s">
        <v>14</v>
      </c>
      <c r="F173" s="24"/>
      <c r="G173" s="10" t="s">
        <v>15</v>
      </c>
      <c r="H173" s="12">
        <v>42825</v>
      </c>
      <c r="I173" s="11">
        <v>39</v>
      </c>
      <c r="J173" s="10" t="s">
        <v>266</v>
      </c>
      <c r="K173" s="9"/>
      <c r="L173" s="11"/>
      <c r="M173" s="9"/>
      <c r="N173" s="23" t="str">
        <f t="shared" si="6"/>
        <v/>
      </c>
      <c r="Q173" s="47" t="e">
        <f>VLOOKUP($B173,[1]Лист1!$B$5:$G$100,5,0)</f>
        <v>#N/A</v>
      </c>
      <c r="R173" s="47" t="e">
        <f>VLOOKUP($B173,[1]Лист1!$B$5:$G$100,5,0)</f>
        <v>#N/A</v>
      </c>
    </row>
    <row r="174" spans="1:21" x14ac:dyDescent="0.25">
      <c r="A174" s="6">
        <v>172</v>
      </c>
      <c r="B174" s="7" t="s">
        <v>117</v>
      </c>
      <c r="C174" s="8">
        <v>1985</v>
      </c>
      <c r="D174" s="8">
        <f t="shared" si="7"/>
        <v>36</v>
      </c>
      <c r="E174" s="24" t="s">
        <v>10</v>
      </c>
      <c r="F174" s="24"/>
      <c r="G174" s="10" t="s">
        <v>8</v>
      </c>
      <c r="H174" s="9">
        <v>41345</v>
      </c>
      <c r="I174" s="8">
        <v>717</v>
      </c>
      <c r="J174" s="10" t="s">
        <v>8</v>
      </c>
      <c r="K174" s="9">
        <v>44242</v>
      </c>
      <c r="L174" s="11" t="s">
        <v>25</v>
      </c>
      <c r="M174" s="9">
        <f>K174+365*2-1</f>
        <v>44971</v>
      </c>
      <c r="N174" s="23" t="str">
        <f t="shared" si="6"/>
        <v>дистанции пешеходные</v>
      </c>
      <c r="P174" s="23"/>
      <c r="Q174" s="47">
        <f>VLOOKUP($B174,[1]Лист1!$B$5:$G$100,5,0)</f>
        <v>38</v>
      </c>
      <c r="R174" s="47">
        <f>VLOOKUP($B174,[1]Лист1!$B$5:$G$100,5,0)</f>
        <v>38</v>
      </c>
      <c r="S174" s="23"/>
      <c r="U174" s="67" t="s">
        <v>461</v>
      </c>
    </row>
    <row r="175" spans="1:21" x14ac:dyDescent="0.25">
      <c r="A175" s="6">
        <v>173</v>
      </c>
      <c r="B175" s="43" t="s">
        <v>331</v>
      </c>
      <c r="C175" s="8"/>
      <c r="D175" s="8">
        <f t="shared" si="7"/>
        <v>2021</v>
      </c>
      <c r="E175" s="24" t="s">
        <v>315</v>
      </c>
      <c r="F175" s="24"/>
      <c r="G175" s="10" t="s">
        <v>15</v>
      </c>
      <c r="H175" s="9">
        <v>43577</v>
      </c>
      <c r="I175" s="11" t="s">
        <v>301</v>
      </c>
      <c r="J175" s="10" t="s">
        <v>18</v>
      </c>
      <c r="K175" s="9">
        <v>44251</v>
      </c>
      <c r="L175" s="11" t="s">
        <v>446</v>
      </c>
      <c r="M175" s="9">
        <f>K175+365*2-1</f>
        <v>44980</v>
      </c>
      <c r="N175" s="23" t="str">
        <f t="shared" si="6"/>
        <v>маршруты</v>
      </c>
      <c r="P175" s="23"/>
      <c r="Q175" s="47" t="e">
        <f>VLOOKUP($B175,[1]Лист1!$B$5:$G$100,5,0)</f>
        <v>#N/A</v>
      </c>
      <c r="R175" s="47" t="e">
        <f>VLOOKUP($B175,[1]Лист1!$B$5:$G$100,5,0)</f>
        <v>#N/A</v>
      </c>
      <c r="S175" s="23"/>
      <c r="U175" s="64" t="s">
        <v>438</v>
      </c>
    </row>
    <row r="176" spans="1:21" x14ac:dyDescent="0.25">
      <c r="A176" s="6">
        <v>174</v>
      </c>
      <c r="B176" s="7" t="s">
        <v>118</v>
      </c>
      <c r="C176" s="8"/>
      <c r="D176" s="8">
        <f t="shared" si="7"/>
        <v>2021</v>
      </c>
      <c r="E176" s="24" t="s">
        <v>7</v>
      </c>
      <c r="F176" s="24"/>
      <c r="G176" s="10" t="s">
        <v>8</v>
      </c>
      <c r="H176" s="9">
        <v>43097</v>
      </c>
      <c r="I176" s="11">
        <v>271</v>
      </c>
      <c r="J176" s="10" t="s">
        <v>8</v>
      </c>
      <c r="K176" s="9">
        <v>43827</v>
      </c>
      <c r="L176" s="11" t="s">
        <v>368</v>
      </c>
      <c r="M176" s="9">
        <f>K176+365*2</f>
        <v>44557</v>
      </c>
      <c r="N176" s="23" t="str">
        <f t="shared" si="6"/>
        <v>дистанции горные</v>
      </c>
      <c r="P176" s="23"/>
      <c r="Q176" s="47" t="e">
        <f>VLOOKUP($B176,[1]Лист1!$B$5:$G$100,5,0)</f>
        <v>#N/A</v>
      </c>
      <c r="R176" s="47" t="e">
        <f>VLOOKUP($B176,[1]Лист1!$B$5:$G$100,5,0)</f>
        <v>#N/A</v>
      </c>
      <c r="S176" s="23"/>
      <c r="T176" t="s">
        <v>466</v>
      </c>
      <c r="U176" t="s">
        <v>464</v>
      </c>
    </row>
    <row r="177" spans="1:256" x14ac:dyDescent="0.25">
      <c r="A177" s="6">
        <v>175</v>
      </c>
      <c r="B177" s="7" t="s">
        <v>363</v>
      </c>
      <c r="C177" s="8"/>
      <c r="D177" s="8">
        <f t="shared" si="7"/>
        <v>2021</v>
      </c>
      <c r="E177" s="24" t="s">
        <v>10</v>
      </c>
      <c r="F177" s="24"/>
      <c r="G177" s="10" t="s">
        <v>8</v>
      </c>
      <c r="H177" s="9">
        <v>43349</v>
      </c>
      <c r="I177" s="11" t="s">
        <v>34</v>
      </c>
      <c r="J177" s="10" t="s">
        <v>8</v>
      </c>
      <c r="K177" s="9">
        <v>44080</v>
      </c>
      <c r="L177" s="11" t="s">
        <v>416</v>
      </c>
      <c r="M177" s="9">
        <f>K177+365*2-1</f>
        <v>44809</v>
      </c>
      <c r="N177" s="23" t="str">
        <f t="shared" si="6"/>
        <v>дистанции пешеходные</v>
      </c>
      <c r="P177" s="23"/>
      <c r="Q177" s="47">
        <f>VLOOKUP($B177,[1]Лист1!$B$5:$G$100,5,0)</f>
        <v>178</v>
      </c>
      <c r="R177" s="47">
        <f>VLOOKUP($B177,[1]Лист1!$B$5:$G$100,5,0)</f>
        <v>178</v>
      </c>
      <c r="S177" s="23"/>
      <c r="U177" s="67" t="s">
        <v>461</v>
      </c>
    </row>
    <row r="178" spans="1:256" x14ac:dyDescent="0.25">
      <c r="A178" s="6">
        <v>176</v>
      </c>
      <c r="B178" s="24" t="s">
        <v>119</v>
      </c>
      <c r="C178" s="8">
        <v>1998</v>
      </c>
      <c r="D178" s="8">
        <f t="shared" si="7"/>
        <v>23</v>
      </c>
      <c r="E178" s="24" t="s">
        <v>10</v>
      </c>
      <c r="F178" s="24"/>
      <c r="G178" s="10" t="s">
        <v>18</v>
      </c>
      <c r="H178" s="9">
        <v>43244</v>
      </c>
      <c r="I178" s="11">
        <v>117</v>
      </c>
      <c r="J178" s="10" t="s">
        <v>18</v>
      </c>
      <c r="K178" s="9">
        <v>43980</v>
      </c>
      <c r="L178" s="11" t="s">
        <v>287</v>
      </c>
      <c r="M178" s="9">
        <f>K178+365*2-1</f>
        <v>44709</v>
      </c>
      <c r="N178" s="23" t="str">
        <f t="shared" si="6"/>
        <v>дистанции пешеходные</v>
      </c>
      <c r="P178" s="23"/>
      <c r="Q178" s="47">
        <f>VLOOKUP($B178,[1]Лист1!$B$5:$G$100,5,0)</f>
        <v>52</v>
      </c>
      <c r="R178" s="47">
        <f>VLOOKUP($B178,[1]Лист1!$B$5:$G$100,5,0)</f>
        <v>52</v>
      </c>
      <c r="S178" s="23"/>
      <c r="U178" s="67" t="s">
        <v>461</v>
      </c>
    </row>
    <row r="179" spans="1:256" x14ac:dyDescent="0.25">
      <c r="A179" s="6">
        <v>177</v>
      </c>
      <c r="B179" s="7" t="s">
        <v>120</v>
      </c>
      <c r="C179" s="8">
        <v>1980</v>
      </c>
      <c r="D179" s="8">
        <f t="shared" si="7"/>
        <v>41</v>
      </c>
      <c r="E179" s="24" t="s">
        <v>10</v>
      </c>
      <c r="F179" s="24"/>
      <c r="G179" s="10" t="s">
        <v>18</v>
      </c>
      <c r="H179" s="62">
        <v>42606</v>
      </c>
      <c r="I179" s="63">
        <v>167</v>
      </c>
      <c r="J179" s="10" t="s">
        <v>18</v>
      </c>
      <c r="K179" s="62">
        <v>44067</v>
      </c>
      <c r="L179" s="63" t="s">
        <v>365</v>
      </c>
      <c r="M179" s="9">
        <f>K179+365*2-1</f>
        <v>44796</v>
      </c>
      <c r="N179" s="23" t="str">
        <f t="shared" si="6"/>
        <v>дистанции пешеходные</v>
      </c>
      <c r="P179" s="23"/>
      <c r="Q179" s="47">
        <f>VLOOKUP($B179,[1]Лист1!$B$5:$G$100,5,0)</f>
        <v>32</v>
      </c>
      <c r="R179" s="47">
        <f>VLOOKUP($B179,[1]Лист1!$B$5:$G$100,5,0)</f>
        <v>32</v>
      </c>
      <c r="S179" s="23"/>
      <c r="U179" s="67" t="s">
        <v>461</v>
      </c>
    </row>
    <row r="180" spans="1:256" x14ac:dyDescent="0.25">
      <c r="A180" s="6">
        <v>178</v>
      </c>
      <c r="B180" s="7" t="s">
        <v>121</v>
      </c>
      <c r="C180" s="8">
        <v>1998</v>
      </c>
      <c r="D180" s="8">
        <f t="shared" si="7"/>
        <v>23</v>
      </c>
      <c r="E180" s="24" t="s">
        <v>10</v>
      </c>
      <c r="F180" s="24"/>
      <c r="G180" s="10" t="s">
        <v>15</v>
      </c>
      <c r="H180" s="9">
        <v>42606</v>
      </c>
      <c r="I180" s="10">
        <v>167</v>
      </c>
      <c r="J180" s="10" t="s">
        <v>15</v>
      </c>
      <c r="K180" s="9">
        <v>44067</v>
      </c>
      <c r="L180" s="11" t="s">
        <v>365</v>
      </c>
      <c r="M180" s="9">
        <f>K180+365-1</f>
        <v>44431</v>
      </c>
      <c r="N180" s="23" t="str">
        <f t="shared" si="6"/>
        <v>дистанции пешеходные</v>
      </c>
      <c r="P180" s="23"/>
      <c r="Q180" s="47" t="e">
        <f>VLOOKUP($B180,[1]Лист1!$B$5:$G$100,5,0)</f>
        <v>#N/A</v>
      </c>
      <c r="R180" s="47" t="e">
        <f>VLOOKUP($B180,[1]Лист1!$B$5:$G$100,5,0)</f>
        <v>#N/A</v>
      </c>
      <c r="S180" s="23"/>
      <c r="T180" s="23" t="s">
        <v>427</v>
      </c>
      <c r="U180" s="67" t="s">
        <v>461</v>
      </c>
    </row>
    <row r="181" spans="1:256" s="42" customFormat="1" x14ac:dyDescent="0.25">
      <c r="A181" s="6">
        <v>179</v>
      </c>
      <c r="B181" s="7" t="s">
        <v>122</v>
      </c>
      <c r="C181" s="8">
        <v>2003</v>
      </c>
      <c r="D181" s="8">
        <f t="shared" si="7"/>
        <v>18</v>
      </c>
      <c r="E181" s="24" t="s">
        <v>10</v>
      </c>
      <c r="F181" s="24"/>
      <c r="G181" s="10" t="s">
        <v>15</v>
      </c>
      <c r="H181" s="12">
        <v>43914</v>
      </c>
      <c r="I181" s="11" t="s">
        <v>408</v>
      </c>
      <c r="J181" s="10" t="s">
        <v>15</v>
      </c>
      <c r="K181" s="9">
        <v>44286</v>
      </c>
      <c r="L181" s="11" t="s">
        <v>415</v>
      </c>
      <c r="M181" s="9">
        <f>K181+365-1</f>
        <v>44650</v>
      </c>
      <c r="N181" s="23" t="str">
        <f t="shared" si="6"/>
        <v>дистанции пешеходные</v>
      </c>
      <c r="O181" s="5"/>
      <c r="P181" s="5"/>
      <c r="Q181" s="47">
        <f>VLOOKUP($B181,[1]Лист1!$B$5:$G$100,5,0)</f>
        <v>0</v>
      </c>
      <c r="R181" s="47">
        <f>VLOOKUP($B181,[1]Лист1!$B$5:$G$100,5,0)</f>
        <v>0</v>
      </c>
      <c r="S181" s="5"/>
      <c r="T181" s="23" t="s">
        <v>427</v>
      </c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  <c r="HN181" s="5"/>
      <c r="HO181" s="5"/>
      <c r="HP181" s="5"/>
      <c r="HQ181" s="5"/>
      <c r="HR181" s="5"/>
      <c r="HS181" s="5"/>
      <c r="HT181" s="5"/>
      <c r="HU181" s="5"/>
      <c r="HV181" s="5"/>
      <c r="HW181" s="5"/>
      <c r="HX181" s="5"/>
      <c r="HY181" s="5"/>
      <c r="HZ181" s="5"/>
      <c r="IA181" s="5"/>
      <c r="IB181" s="5"/>
      <c r="IC181" s="5"/>
      <c r="ID181" s="5"/>
      <c r="IE181" s="5"/>
      <c r="IF181" s="5"/>
      <c r="IG181" s="5"/>
      <c r="IH181" s="5"/>
      <c r="II181" s="5"/>
      <c r="IJ181" s="5"/>
      <c r="IK181" s="5"/>
      <c r="IL181" s="5"/>
      <c r="IM181" s="5"/>
      <c r="IN181" s="5"/>
      <c r="IO181" s="5"/>
      <c r="IP181" s="5"/>
      <c r="IQ181" s="5"/>
      <c r="IR181" s="5"/>
      <c r="IS181" s="5"/>
      <c r="IT181" s="5"/>
      <c r="IU181" s="5"/>
      <c r="IV181" s="5"/>
    </row>
    <row r="182" spans="1:256" x14ac:dyDescent="0.25">
      <c r="A182" s="6">
        <v>180</v>
      </c>
      <c r="B182" s="24" t="s">
        <v>248</v>
      </c>
      <c r="C182" s="8"/>
      <c r="D182" s="8">
        <f t="shared" si="7"/>
        <v>2021</v>
      </c>
      <c r="E182" s="24" t="s">
        <v>14</v>
      </c>
      <c r="F182" s="24"/>
      <c r="G182" s="10" t="s">
        <v>15</v>
      </c>
      <c r="H182" s="9">
        <v>43349</v>
      </c>
      <c r="I182" s="11" t="s">
        <v>34</v>
      </c>
      <c r="J182" s="10" t="s">
        <v>266</v>
      </c>
      <c r="K182" s="9"/>
      <c r="L182" s="11"/>
      <c r="M182" s="9"/>
      <c r="N182" s="23" t="str">
        <f t="shared" si="6"/>
        <v/>
      </c>
      <c r="P182" s="23"/>
      <c r="Q182" s="47" t="e">
        <f>VLOOKUP($B182,[1]Лист1!$B$5:$G$100,5,0)</f>
        <v>#N/A</v>
      </c>
      <c r="R182" s="47" t="e">
        <f>VLOOKUP($B182,[1]Лист1!$B$5:$G$100,5,0)</f>
        <v>#N/A</v>
      </c>
      <c r="S182" s="23"/>
    </row>
    <row r="183" spans="1:256" x14ac:dyDescent="0.25">
      <c r="A183" s="6">
        <v>181</v>
      </c>
      <c r="B183" s="24" t="s">
        <v>123</v>
      </c>
      <c r="C183" s="8">
        <v>1996</v>
      </c>
      <c r="D183" s="8">
        <f t="shared" si="7"/>
        <v>25</v>
      </c>
      <c r="E183" s="24" t="s">
        <v>10</v>
      </c>
      <c r="F183" s="24"/>
      <c r="G183" s="10" t="s">
        <v>15</v>
      </c>
      <c r="H183" s="9">
        <v>42606</v>
      </c>
      <c r="I183" s="10">
        <v>167</v>
      </c>
      <c r="J183" s="10" t="s">
        <v>15</v>
      </c>
      <c r="K183" s="9">
        <v>44067</v>
      </c>
      <c r="L183" s="11" t="s">
        <v>365</v>
      </c>
      <c r="M183" s="9">
        <f>K183+365-1</f>
        <v>44431</v>
      </c>
      <c r="N183" s="23" t="str">
        <f t="shared" si="6"/>
        <v>дистанции пешеходные</v>
      </c>
      <c r="P183" s="23"/>
      <c r="Q183" s="47" t="e">
        <f>VLOOKUP($B183,[1]Лист1!$B$5:$G$100,5,0)</f>
        <v>#N/A</v>
      </c>
      <c r="R183" s="47" t="e">
        <f>VLOOKUP($B183,[1]Лист1!$B$5:$G$100,5,0)</f>
        <v>#N/A</v>
      </c>
      <c r="S183" s="23"/>
      <c r="U183" s="67" t="s">
        <v>461</v>
      </c>
    </row>
    <row r="184" spans="1:256" x14ac:dyDescent="0.25">
      <c r="A184" s="6">
        <v>182</v>
      </c>
      <c r="B184" s="24" t="s">
        <v>311</v>
      </c>
      <c r="C184" s="8"/>
      <c r="D184" s="8">
        <f t="shared" si="7"/>
        <v>2021</v>
      </c>
      <c r="E184" s="24" t="s">
        <v>7</v>
      </c>
      <c r="F184" s="24"/>
      <c r="G184" s="10" t="s">
        <v>15</v>
      </c>
      <c r="H184" s="9">
        <v>43577</v>
      </c>
      <c r="I184" s="11" t="s">
        <v>301</v>
      </c>
      <c r="J184" s="10" t="s">
        <v>15</v>
      </c>
      <c r="K184" s="9">
        <v>44308</v>
      </c>
      <c r="L184" s="11" t="s">
        <v>365</v>
      </c>
      <c r="M184" s="9">
        <f>K184+365-1</f>
        <v>44672</v>
      </c>
      <c r="N184" s="23" t="str">
        <f t="shared" si="6"/>
        <v>дистанции горные</v>
      </c>
      <c r="P184" s="23"/>
      <c r="Q184" s="47" t="e">
        <f>VLOOKUP($B184,[1]Лист1!$B$5:$G$100,5,0)</f>
        <v>#N/A</v>
      </c>
      <c r="R184" s="47" t="e">
        <f>VLOOKUP($B184,[1]Лист1!$B$5:$G$100,5,0)</f>
        <v>#N/A</v>
      </c>
      <c r="S184" s="23"/>
      <c r="T184" t="s">
        <v>466</v>
      </c>
      <c r="U184" t="s">
        <v>469</v>
      </c>
    </row>
    <row r="185" spans="1:256" x14ac:dyDescent="0.25">
      <c r="A185" s="6">
        <v>183</v>
      </c>
      <c r="B185" s="24" t="s">
        <v>124</v>
      </c>
      <c r="C185" s="8"/>
      <c r="D185" s="8">
        <f t="shared" si="7"/>
        <v>2021</v>
      </c>
      <c r="E185" s="24" t="s">
        <v>32</v>
      </c>
      <c r="F185" s="24"/>
      <c r="G185" s="10" t="s">
        <v>18</v>
      </c>
      <c r="H185" s="9">
        <v>43349</v>
      </c>
      <c r="I185" s="11" t="s">
        <v>34</v>
      </c>
      <c r="J185" s="10" t="s">
        <v>266</v>
      </c>
      <c r="K185" s="9"/>
      <c r="L185" s="11"/>
      <c r="M185" s="9"/>
      <c r="N185" s="23" t="str">
        <f t="shared" si="6"/>
        <v/>
      </c>
      <c r="P185" s="23"/>
      <c r="Q185" s="47" t="e">
        <f>VLOOKUP($B185,[1]Лист1!$B$5:$G$100,5,0)</f>
        <v>#N/A</v>
      </c>
      <c r="R185" s="47" t="e">
        <f>VLOOKUP($B185,[1]Лист1!$B$5:$G$100,5,0)</f>
        <v>#N/A</v>
      </c>
      <c r="S185" s="23"/>
      <c r="U185" s="67" t="s">
        <v>461</v>
      </c>
    </row>
    <row r="186" spans="1:256" x14ac:dyDescent="0.25">
      <c r="A186" s="6">
        <v>184</v>
      </c>
      <c r="B186" s="24" t="s">
        <v>125</v>
      </c>
      <c r="C186" s="8">
        <v>2003</v>
      </c>
      <c r="D186" s="8">
        <f t="shared" si="7"/>
        <v>18</v>
      </c>
      <c r="E186" s="24" t="s">
        <v>10</v>
      </c>
      <c r="F186" s="24"/>
      <c r="G186" s="10" t="s">
        <v>15</v>
      </c>
      <c r="H186" s="9">
        <v>43563</v>
      </c>
      <c r="I186" s="11" t="s">
        <v>285</v>
      </c>
      <c r="J186" s="10" t="s">
        <v>15</v>
      </c>
      <c r="K186" s="12">
        <v>44308</v>
      </c>
      <c r="L186" s="11" t="s">
        <v>365</v>
      </c>
      <c r="M186" s="9">
        <f>K186+365-1</f>
        <v>44672</v>
      </c>
      <c r="N186" s="23" t="str">
        <f t="shared" si="6"/>
        <v>дистанции пешеходные</v>
      </c>
      <c r="P186" s="23"/>
      <c r="Q186" s="47">
        <f>VLOOKUP($B186,[1]Лист1!$B$5:$G$100,5,0)</f>
        <v>0</v>
      </c>
      <c r="R186" s="47">
        <f>VLOOKUP($B186,[1]Лист1!$B$5:$G$100,5,0)</f>
        <v>0</v>
      </c>
      <c r="S186" s="23"/>
    </row>
    <row r="187" spans="1:256" x14ac:dyDescent="0.25">
      <c r="A187" s="6">
        <v>185</v>
      </c>
      <c r="B187" s="24" t="s">
        <v>352</v>
      </c>
      <c r="C187" s="8"/>
      <c r="D187" s="8">
        <f t="shared" si="7"/>
        <v>2021</v>
      </c>
      <c r="E187" s="24" t="s">
        <v>7</v>
      </c>
      <c r="F187" s="24"/>
      <c r="G187" s="10" t="s">
        <v>15</v>
      </c>
      <c r="H187" s="9">
        <v>43605</v>
      </c>
      <c r="I187" s="11" t="s">
        <v>353</v>
      </c>
      <c r="J187" s="10" t="s">
        <v>15</v>
      </c>
      <c r="K187" s="9">
        <v>44345</v>
      </c>
      <c r="L187" s="11" t="s">
        <v>475</v>
      </c>
      <c r="M187" s="9">
        <f>K187+365-1</f>
        <v>44709</v>
      </c>
      <c r="N187" s="23" t="str">
        <f t="shared" si="6"/>
        <v>дистанции горные</v>
      </c>
      <c r="P187" s="23"/>
      <c r="Q187" s="47" t="e">
        <f>VLOOKUP($B187,[1]Лист1!$B$5:$G$100,5,0)</f>
        <v>#N/A</v>
      </c>
      <c r="R187" s="47" t="e">
        <f>VLOOKUP($B187,[1]Лист1!$B$5:$G$100,5,0)</f>
        <v>#N/A</v>
      </c>
      <c r="S187" s="23"/>
      <c r="T187" t="s">
        <v>463</v>
      </c>
      <c r="U187" t="s">
        <v>467</v>
      </c>
    </row>
    <row r="188" spans="1:256" x14ac:dyDescent="0.25">
      <c r="A188" s="6">
        <v>186</v>
      </c>
      <c r="B188" s="24" t="s">
        <v>424</v>
      </c>
      <c r="C188" s="8"/>
      <c r="D188" s="8">
        <f t="shared" si="7"/>
        <v>2021</v>
      </c>
      <c r="E188" s="24" t="s">
        <v>315</v>
      </c>
      <c r="F188" s="24"/>
      <c r="G188" s="10" t="s">
        <v>15</v>
      </c>
      <c r="H188" s="9">
        <v>44132</v>
      </c>
      <c r="I188" s="11" t="s">
        <v>422</v>
      </c>
      <c r="J188" s="10" t="s">
        <v>15</v>
      </c>
      <c r="K188" s="9">
        <v>44132</v>
      </c>
      <c r="L188" s="11" t="s">
        <v>422</v>
      </c>
      <c r="M188" s="9">
        <f>K188+365-1</f>
        <v>44496</v>
      </c>
      <c r="N188" s="23" t="str">
        <f t="shared" si="6"/>
        <v>маршруты</v>
      </c>
      <c r="P188" s="23"/>
      <c r="S188" s="23"/>
    </row>
    <row r="189" spans="1:256" x14ac:dyDescent="0.25">
      <c r="A189" s="6">
        <v>187</v>
      </c>
      <c r="B189" s="7" t="s">
        <v>126</v>
      </c>
      <c r="C189" s="8"/>
      <c r="D189" s="8">
        <f t="shared" si="7"/>
        <v>2021</v>
      </c>
      <c r="E189" s="24" t="s">
        <v>7</v>
      </c>
      <c r="F189" s="24"/>
      <c r="G189" s="10" t="s">
        <v>8</v>
      </c>
      <c r="H189" s="9">
        <v>39092</v>
      </c>
      <c r="I189" s="11">
        <v>53</v>
      </c>
      <c r="J189" s="10" t="s">
        <v>8</v>
      </c>
      <c r="K189" s="9">
        <v>44242</v>
      </c>
      <c r="L189" s="11" t="s">
        <v>25</v>
      </c>
      <c r="M189" s="9">
        <f>K189+365*2-1</f>
        <v>44971</v>
      </c>
      <c r="N189" s="23" t="str">
        <f t="shared" si="6"/>
        <v>дистанции горные</v>
      </c>
      <c r="P189" s="23"/>
      <c r="Q189" s="47" t="e">
        <f>VLOOKUP($B189,[1]Лист1!$B$5:$G$100,5,0)</f>
        <v>#N/A</v>
      </c>
      <c r="R189" s="47" t="e">
        <f>VLOOKUP($B189,[1]Лист1!$B$5:$G$100,5,0)</f>
        <v>#N/A</v>
      </c>
      <c r="S189" s="23"/>
      <c r="T189" t="s">
        <v>466</v>
      </c>
      <c r="U189" t="s">
        <v>464</v>
      </c>
    </row>
    <row r="190" spans="1:256" x14ac:dyDescent="0.25">
      <c r="A190" s="6">
        <v>188</v>
      </c>
      <c r="B190" s="43" t="s">
        <v>332</v>
      </c>
      <c r="C190" s="8"/>
      <c r="D190" s="8">
        <f t="shared" si="7"/>
        <v>2021</v>
      </c>
      <c r="E190" s="24" t="s">
        <v>315</v>
      </c>
      <c r="F190" s="24"/>
      <c r="G190" s="10" t="s">
        <v>15</v>
      </c>
      <c r="H190" s="9">
        <v>43577</v>
      </c>
      <c r="I190" s="11" t="s">
        <v>301</v>
      </c>
      <c r="J190" s="10" t="s">
        <v>18</v>
      </c>
      <c r="K190" s="9">
        <v>44251</v>
      </c>
      <c r="L190" s="11" t="s">
        <v>446</v>
      </c>
      <c r="M190" s="9">
        <f>K190+365*2-1</f>
        <v>44980</v>
      </c>
      <c r="N190" s="23" t="str">
        <f t="shared" si="6"/>
        <v>маршруты</v>
      </c>
      <c r="P190" s="23"/>
      <c r="Q190" s="47" t="e">
        <f>VLOOKUP($B190,[1]Лист1!$B$5:$G$100,5,0)</f>
        <v>#N/A</v>
      </c>
      <c r="R190" s="47" t="e">
        <f>VLOOKUP($B190,[1]Лист1!$B$5:$G$100,5,0)</f>
        <v>#N/A</v>
      </c>
      <c r="S190" s="23"/>
      <c r="U190" s="64" t="s">
        <v>438</v>
      </c>
    </row>
    <row r="191" spans="1:256" x14ac:dyDescent="0.25">
      <c r="A191" s="6">
        <v>189</v>
      </c>
      <c r="B191" s="43" t="s">
        <v>453</v>
      </c>
      <c r="C191" s="8"/>
      <c r="D191" s="8">
        <f t="shared" si="7"/>
        <v>2021</v>
      </c>
      <c r="E191" s="24" t="s">
        <v>315</v>
      </c>
      <c r="F191" s="24"/>
      <c r="G191" s="10" t="s">
        <v>15</v>
      </c>
      <c r="H191" s="9">
        <v>44251</v>
      </c>
      <c r="I191" s="11" t="s">
        <v>446</v>
      </c>
      <c r="J191" s="10" t="s">
        <v>15</v>
      </c>
      <c r="K191" s="9">
        <v>44251</v>
      </c>
      <c r="L191" s="11" t="s">
        <v>446</v>
      </c>
      <c r="M191" s="9">
        <f>K191+365-1</f>
        <v>44615</v>
      </c>
      <c r="N191" s="23" t="str">
        <f t="shared" si="6"/>
        <v>маршруты</v>
      </c>
      <c r="P191" s="23"/>
      <c r="S191" s="23"/>
    </row>
    <row r="192" spans="1:256" x14ac:dyDescent="0.25">
      <c r="A192" s="6">
        <v>190</v>
      </c>
      <c r="B192" s="7" t="s">
        <v>127</v>
      </c>
      <c r="C192" s="8">
        <v>1988</v>
      </c>
      <c r="D192" s="8">
        <f t="shared" si="7"/>
        <v>33</v>
      </c>
      <c r="E192" s="24" t="s">
        <v>10</v>
      </c>
      <c r="F192" s="24"/>
      <c r="G192" s="10" t="s">
        <v>18</v>
      </c>
      <c r="H192" s="9">
        <v>41345</v>
      </c>
      <c r="I192" s="8">
        <v>717</v>
      </c>
      <c r="J192" s="10" t="s">
        <v>18</v>
      </c>
      <c r="K192" s="9">
        <v>44242</v>
      </c>
      <c r="L192" s="11" t="s">
        <v>25</v>
      </c>
      <c r="M192" s="9">
        <f>K192+365*2-1</f>
        <v>44971</v>
      </c>
      <c r="N192" s="23" t="str">
        <f t="shared" si="6"/>
        <v>дистанции пешеходные</v>
      </c>
      <c r="P192" s="23"/>
      <c r="Q192" s="47" t="e">
        <f>VLOOKUP($B192,[1]Лист1!$B$5:$G$100,5,0)</f>
        <v>#N/A</v>
      </c>
      <c r="R192" s="47" t="e">
        <f>VLOOKUP($B192,[1]Лист1!$B$5:$G$100,5,0)</f>
        <v>#N/A</v>
      </c>
      <c r="S192" s="23"/>
      <c r="U192" s="67" t="s">
        <v>461</v>
      </c>
    </row>
    <row r="193" spans="1:21" x14ac:dyDescent="0.25">
      <c r="A193" s="6">
        <v>191</v>
      </c>
      <c r="B193" s="7" t="s">
        <v>279</v>
      </c>
      <c r="C193" s="8"/>
      <c r="D193" s="8">
        <f t="shared" si="7"/>
        <v>2021</v>
      </c>
      <c r="E193" s="24" t="s">
        <v>10</v>
      </c>
      <c r="F193" s="24"/>
      <c r="G193" s="10" t="s">
        <v>15</v>
      </c>
      <c r="H193" s="9">
        <v>43531</v>
      </c>
      <c r="I193" s="11" t="s">
        <v>283</v>
      </c>
      <c r="J193" s="10" t="s">
        <v>15</v>
      </c>
      <c r="K193" s="9">
        <v>44286</v>
      </c>
      <c r="L193" s="11" t="s">
        <v>415</v>
      </c>
      <c r="M193" s="9">
        <f>K193+365-1</f>
        <v>44650</v>
      </c>
      <c r="N193" s="23" t="str">
        <f t="shared" si="6"/>
        <v>дистанции пешеходные</v>
      </c>
      <c r="P193" s="23"/>
      <c r="Q193" s="47">
        <f>VLOOKUP($B193,[1]Лист1!$B$5:$G$100,5,0)</f>
        <v>0</v>
      </c>
      <c r="R193" s="47">
        <f>VLOOKUP($B193,[1]Лист1!$B$5:$G$100,5,0)</f>
        <v>0</v>
      </c>
      <c r="S193" s="23"/>
      <c r="T193" s="23" t="s">
        <v>428</v>
      </c>
      <c r="U193" s="67" t="s">
        <v>461</v>
      </c>
    </row>
    <row r="194" spans="1:21" x14ac:dyDescent="0.25">
      <c r="A194" s="6">
        <v>192</v>
      </c>
      <c r="B194" s="7" t="s">
        <v>128</v>
      </c>
      <c r="C194" s="8">
        <v>1990</v>
      </c>
      <c r="D194" s="8">
        <f t="shared" si="7"/>
        <v>31</v>
      </c>
      <c r="E194" s="24" t="s">
        <v>10</v>
      </c>
      <c r="F194" s="24"/>
      <c r="G194" s="10" t="s">
        <v>18</v>
      </c>
      <c r="H194" s="9">
        <v>43178</v>
      </c>
      <c r="I194" s="11">
        <v>49</v>
      </c>
      <c r="J194" s="10" t="s">
        <v>18</v>
      </c>
      <c r="K194" s="9">
        <v>43921</v>
      </c>
      <c r="L194" s="11" t="s">
        <v>414</v>
      </c>
      <c r="M194" s="9">
        <f>K194+365*2-1</f>
        <v>44650</v>
      </c>
      <c r="N194" s="23" t="str">
        <f t="shared" si="6"/>
        <v>дистанции пешеходные</v>
      </c>
      <c r="P194" s="23"/>
      <c r="Q194" s="47">
        <f>VLOOKUP($B194,[1]Лист1!$B$5:$G$100,5,0)</f>
        <v>57</v>
      </c>
      <c r="R194" s="47">
        <f>VLOOKUP($B194,[1]Лист1!$B$5:$G$100,5,0)</f>
        <v>57</v>
      </c>
      <c r="S194" s="23"/>
      <c r="U194" s="67" t="s">
        <v>461</v>
      </c>
    </row>
    <row r="195" spans="1:21" x14ac:dyDescent="0.25">
      <c r="A195" s="6">
        <v>193</v>
      </c>
      <c r="B195" s="43" t="s">
        <v>333</v>
      </c>
      <c r="C195" s="8"/>
      <c r="D195" s="8">
        <f t="shared" si="7"/>
        <v>2021</v>
      </c>
      <c r="E195" s="24" t="s">
        <v>7</v>
      </c>
      <c r="F195" s="24"/>
      <c r="G195" s="10" t="s">
        <v>15</v>
      </c>
      <c r="H195" s="9">
        <v>43577</v>
      </c>
      <c r="I195" s="11" t="s">
        <v>301</v>
      </c>
      <c r="J195" s="10" t="s">
        <v>15</v>
      </c>
      <c r="K195" s="9">
        <v>44308</v>
      </c>
      <c r="L195" s="11" t="s">
        <v>365</v>
      </c>
      <c r="M195" s="9">
        <f>K195+365-1</f>
        <v>44672</v>
      </c>
      <c r="N195" s="23" t="str">
        <f t="shared" si="6"/>
        <v>дистанции горные</v>
      </c>
      <c r="P195" s="23"/>
      <c r="Q195" s="47" t="e">
        <f>VLOOKUP($B195,[1]Лист1!$B$5:$G$100,5,0)</f>
        <v>#N/A</v>
      </c>
      <c r="R195" s="47" t="e">
        <f>VLOOKUP($B195,[1]Лист1!$B$5:$G$100,5,0)</f>
        <v>#N/A</v>
      </c>
      <c r="S195" s="23"/>
      <c r="T195" t="s">
        <v>463</v>
      </c>
      <c r="U195" t="s">
        <v>467</v>
      </c>
    </row>
    <row r="196" spans="1:21" x14ac:dyDescent="0.25">
      <c r="A196" s="6">
        <v>194</v>
      </c>
      <c r="B196" s="7" t="s">
        <v>129</v>
      </c>
      <c r="C196" s="8"/>
      <c r="D196" s="8">
        <f t="shared" si="7"/>
        <v>2021</v>
      </c>
      <c r="E196" s="24" t="s">
        <v>7</v>
      </c>
      <c r="F196" s="24"/>
      <c r="G196" s="10" t="s">
        <v>18</v>
      </c>
      <c r="H196" s="9">
        <v>36999</v>
      </c>
      <c r="I196" s="8">
        <v>24</v>
      </c>
      <c r="J196" s="10" t="s">
        <v>18</v>
      </c>
      <c r="K196" s="9">
        <v>44242</v>
      </c>
      <c r="L196" s="11" t="s">
        <v>25</v>
      </c>
      <c r="M196" s="9">
        <f>K196+365*2-1</f>
        <v>44971</v>
      </c>
      <c r="N196" s="23" t="str">
        <f t="shared" si="6"/>
        <v>дистанции горные</v>
      </c>
      <c r="P196" s="23"/>
      <c r="Q196" s="47" t="e">
        <f>VLOOKUP($B196,[1]Лист1!$B$5:$G$100,5,0)</f>
        <v>#N/A</v>
      </c>
      <c r="R196" s="47" t="e">
        <f>VLOOKUP($B196,[1]Лист1!$B$5:$G$100,5,0)</f>
        <v>#N/A</v>
      </c>
      <c r="S196" s="23"/>
      <c r="T196" t="s">
        <v>466</v>
      </c>
      <c r="U196" t="s">
        <v>464</v>
      </c>
    </row>
    <row r="197" spans="1:21" x14ac:dyDescent="0.25">
      <c r="A197" s="6">
        <v>195</v>
      </c>
      <c r="B197" s="43" t="s">
        <v>334</v>
      </c>
      <c r="C197" s="8"/>
      <c r="D197" s="8">
        <f t="shared" si="7"/>
        <v>2021</v>
      </c>
      <c r="E197" s="24" t="s">
        <v>7</v>
      </c>
      <c r="F197" s="24"/>
      <c r="G197" s="10" t="s">
        <v>15</v>
      </c>
      <c r="H197" s="9">
        <v>43577</v>
      </c>
      <c r="I197" s="11" t="s">
        <v>301</v>
      </c>
      <c r="J197" s="10" t="s">
        <v>15</v>
      </c>
      <c r="K197" s="9">
        <v>44308</v>
      </c>
      <c r="L197" s="11" t="s">
        <v>365</v>
      </c>
      <c r="M197" s="9">
        <f>K197+365-1</f>
        <v>44672</v>
      </c>
      <c r="N197" s="23" t="str">
        <f t="shared" si="6"/>
        <v>дистанции горные</v>
      </c>
      <c r="P197" s="23"/>
      <c r="Q197" s="47" t="e">
        <f>VLOOKUP($B197,[1]Лист1!$B$5:$G$100,5,0)</f>
        <v>#N/A</v>
      </c>
      <c r="R197" s="47" t="e">
        <f>VLOOKUP($B197,[1]Лист1!$B$5:$G$100,5,0)</f>
        <v>#N/A</v>
      </c>
      <c r="S197" s="23"/>
      <c r="T197" t="s">
        <v>463</v>
      </c>
      <c r="U197" t="s">
        <v>467</v>
      </c>
    </row>
    <row r="198" spans="1:21" x14ac:dyDescent="0.25">
      <c r="A198" s="6">
        <v>196</v>
      </c>
      <c r="B198" s="43" t="s">
        <v>405</v>
      </c>
      <c r="C198" s="8"/>
      <c r="D198" s="8">
        <f t="shared" si="7"/>
        <v>2021</v>
      </c>
      <c r="E198" s="24" t="s">
        <v>10</v>
      </c>
      <c r="F198" s="24"/>
      <c r="G198" s="10" t="s">
        <v>15</v>
      </c>
      <c r="H198" s="9">
        <v>44001</v>
      </c>
      <c r="I198" s="11" t="s">
        <v>406</v>
      </c>
      <c r="J198" s="10" t="s">
        <v>15</v>
      </c>
      <c r="K198" s="9">
        <v>44001</v>
      </c>
      <c r="L198" s="11" t="s">
        <v>406</v>
      </c>
      <c r="M198" s="9">
        <f>K198+365-1</f>
        <v>44365</v>
      </c>
      <c r="N198" s="23" t="str">
        <f t="shared" si="6"/>
        <v>дистанции пешеходные</v>
      </c>
      <c r="P198" s="23"/>
      <c r="S198" s="23"/>
    </row>
    <row r="199" spans="1:21" x14ac:dyDescent="0.25">
      <c r="A199" s="6">
        <v>197</v>
      </c>
      <c r="B199" s="7" t="s">
        <v>130</v>
      </c>
      <c r="C199" s="8">
        <v>1991</v>
      </c>
      <c r="D199" s="8">
        <f t="shared" si="7"/>
        <v>30</v>
      </c>
      <c r="E199" s="24" t="s">
        <v>10</v>
      </c>
      <c r="F199" s="24"/>
      <c r="G199" s="10" t="s">
        <v>15</v>
      </c>
      <c r="H199" s="9">
        <v>40966</v>
      </c>
      <c r="I199" s="8">
        <v>575</v>
      </c>
      <c r="J199" s="10" t="s">
        <v>15</v>
      </c>
      <c r="K199" s="9">
        <v>44242</v>
      </c>
      <c r="L199" s="11" t="s">
        <v>378</v>
      </c>
      <c r="M199" s="9">
        <f>K199+365-1</f>
        <v>44606</v>
      </c>
      <c r="N199" s="23" t="str">
        <f t="shared" si="6"/>
        <v>дистанции пешеходные</v>
      </c>
      <c r="P199" s="23"/>
      <c r="Q199" s="47" t="e">
        <f>VLOOKUP($B199,[1]Лист1!$B$5:$G$100,5,0)</f>
        <v>#N/A</v>
      </c>
      <c r="R199" s="47" t="e">
        <f>VLOOKUP($B199,[1]Лист1!$B$5:$G$100,5,0)</f>
        <v>#N/A</v>
      </c>
      <c r="S199" s="23"/>
      <c r="T199" s="23" t="s">
        <v>427</v>
      </c>
      <c r="U199" s="67" t="s">
        <v>461</v>
      </c>
    </row>
    <row r="200" spans="1:21" x14ac:dyDescent="0.25">
      <c r="A200" s="6">
        <v>198</v>
      </c>
      <c r="B200" s="24" t="s">
        <v>131</v>
      </c>
      <c r="C200" s="8"/>
      <c r="D200" s="8">
        <f t="shared" si="7"/>
        <v>2021</v>
      </c>
      <c r="E200" s="24" t="s">
        <v>14</v>
      </c>
      <c r="F200" s="24"/>
      <c r="G200" s="10" t="s">
        <v>15</v>
      </c>
      <c r="H200" s="12">
        <v>42606</v>
      </c>
      <c r="I200" s="11">
        <v>167</v>
      </c>
      <c r="J200" s="10" t="s">
        <v>266</v>
      </c>
      <c r="K200" s="9"/>
      <c r="L200" s="11"/>
      <c r="M200" s="9"/>
      <c r="N200" s="23" t="str">
        <f t="shared" si="6"/>
        <v/>
      </c>
      <c r="P200" s="23"/>
      <c r="Q200" s="47" t="e">
        <f>VLOOKUP($B200,[1]Лист1!$B$5:$G$100,5,0)</f>
        <v>#N/A</v>
      </c>
      <c r="R200" s="47" t="e">
        <f>VLOOKUP($B200,[1]Лист1!$B$5:$G$100,5,0)</f>
        <v>#N/A</v>
      </c>
      <c r="S200" s="23"/>
    </row>
    <row r="201" spans="1:21" x14ac:dyDescent="0.25">
      <c r="A201" s="6">
        <v>199</v>
      </c>
      <c r="B201" s="7" t="s">
        <v>132</v>
      </c>
      <c r="C201" s="8"/>
      <c r="D201" s="8">
        <f t="shared" si="7"/>
        <v>2021</v>
      </c>
      <c r="E201" s="24" t="s">
        <v>14</v>
      </c>
      <c r="F201" s="24"/>
      <c r="G201" s="10" t="s">
        <v>15</v>
      </c>
      <c r="H201" s="12">
        <v>42825</v>
      </c>
      <c r="I201" s="11">
        <v>39</v>
      </c>
      <c r="J201" s="10" t="s">
        <v>266</v>
      </c>
      <c r="K201" s="9"/>
      <c r="L201" s="11"/>
      <c r="M201" s="9"/>
      <c r="N201" s="23" t="str">
        <f t="shared" si="6"/>
        <v/>
      </c>
      <c r="Q201" s="47" t="e">
        <f>VLOOKUP($B201,[1]Лист1!$B$5:$G$100,5,0)</f>
        <v>#N/A</v>
      </c>
      <c r="R201" s="47" t="e">
        <f>VLOOKUP($B201,[1]Лист1!$B$5:$G$100,5,0)</f>
        <v>#N/A</v>
      </c>
    </row>
    <row r="202" spans="1:21" x14ac:dyDescent="0.25">
      <c r="A202" s="6">
        <v>200</v>
      </c>
      <c r="B202" s="24" t="s">
        <v>133</v>
      </c>
      <c r="C202" s="8"/>
      <c r="D202" s="8">
        <f t="shared" si="7"/>
        <v>2021</v>
      </c>
      <c r="E202" s="24" t="s">
        <v>14</v>
      </c>
      <c r="F202" s="24"/>
      <c r="G202" s="10" t="s">
        <v>18</v>
      </c>
      <c r="H202" s="9">
        <v>43090</v>
      </c>
      <c r="I202" s="11">
        <v>259</v>
      </c>
      <c r="J202" s="10" t="s">
        <v>266</v>
      </c>
      <c r="K202" s="9"/>
      <c r="L202" s="11"/>
      <c r="M202" s="9"/>
      <c r="N202" s="23" t="str">
        <f t="shared" si="6"/>
        <v/>
      </c>
      <c r="P202" s="23"/>
      <c r="Q202" s="47" t="e">
        <f>VLOOKUP($B202,[1]Лист1!$B$5:$G$100,5,0)</f>
        <v>#N/A</v>
      </c>
      <c r="R202" s="47" t="e">
        <f>VLOOKUP($B202,[1]Лист1!$B$5:$G$100,5,0)</f>
        <v>#N/A</v>
      </c>
      <c r="S202" s="23"/>
    </row>
    <row r="203" spans="1:21" x14ac:dyDescent="0.25">
      <c r="A203" s="6">
        <v>201</v>
      </c>
      <c r="B203" s="7" t="s">
        <v>134</v>
      </c>
      <c r="C203" s="8"/>
      <c r="D203" s="8">
        <f t="shared" si="7"/>
        <v>2021</v>
      </c>
      <c r="E203" s="24" t="s">
        <v>7</v>
      </c>
      <c r="F203" s="24"/>
      <c r="G203" s="10" t="s">
        <v>15</v>
      </c>
      <c r="H203" s="12">
        <v>41345</v>
      </c>
      <c r="I203" s="11">
        <v>717</v>
      </c>
      <c r="J203" s="10" t="s">
        <v>15</v>
      </c>
      <c r="K203" s="9">
        <v>44242</v>
      </c>
      <c r="L203" s="11" t="s">
        <v>378</v>
      </c>
      <c r="M203" s="9">
        <f>K203+365-1</f>
        <v>44606</v>
      </c>
      <c r="N203" s="23" t="str">
        <f t="shared" si="6"/>
        <v>дистанции горные</v>
      </c>
      <c r="P203" s="23"/>
      <c r="Q203" s="47" t="e">
        <f>VLOOKUP($B203,[1]Лист1!$B$5:$G$100,5,0)</f>
        <v>#N/A</v>
      </c>
      <c r="R203" s="47" t="e">
        <f>VLOOKUP($B203,[1]Лист1!$B$5:$G$100,5,0)</f>
        <v>#N/A</v>
      </c>
      <c r="S203" s="23"/>
      <c r="T203" t="s">
        <v>463</v>
      </c>
      <c r="U203" t="s">
        <v>467</v>
      </c>
    </row>
    <row r="204" spans="1:21" x14ac:dyDescent="0.25">
      <c r="A204" s="6">
        <v>202</v>
      </c>
      <c r="B204" s="24" t="s">
        <v>135</v>
      </c>
      <c r="C204" s="8">
        <v>1977</v>
      </c>
      <c r="D204" s="8">
        <f t="shared" si="7"/>
        <v>44</v>
      </c>
      <c r="E204" s="24" t="s">
        <v>10</v>
      </c>
      <c r="F204" s="24"/>
      <c r="G204" s="10" t="s">
        <v>15</v>
      </c>
      <c r="H204" s="9">
        <v>43178</v>
      </c>
      <c r="I204" s="11">
        <v>49</v>
      </c>
      <c r="J204" s="10" t="s">
        <v>15</v>
      </c>
      <c r="K204" s="9">
        <v>44286</v>
      </c>
      <c r="L204" s="11" t="s">
        <v>415</v>
      </c>
      <c r="M204" s="9">
        <f>K204+365-1</f>
        <v>44650</v>
      </c>
      <c r="N204" s="23" t="str">
        <f t="shared" si="6"/>
        <v>дистанции пешеходные</v>
      </c>
      <c r="Q204" s="47">
        <f>VLOOKUP($B204,[1]Лист1!$B$5:$G$200,4,0)</f>
        <v>9</v>
      </c>
      <c r="R204" s="47">
        <f>VLOOKUP($B204,[1]Лист1!$B$5:$G$100,5,0)</f>
        <v>0</v>
      </c>
      <c r="T204" s="23" t="s">
        <v>434</v>
      </c>
      <c r="U204" s="67" t="s">
        <v>461</v>
      </c>
    </row>
    <row r="205" spans="1:21" x14ac:dyDescent="0.25">
      <c r="A205" s="6">
        <v>203</v>
      </c>
      <c r="B205" s="24" t="s">
        <v>136</v>
      </c>
      <c r="C205" s="8">
        <v>1987</v>
      </c>
      <c r="D205" s="8">
        <f t="shared" si="7"/>
        <v>34</v>
      </c>
      <c r="E205" s="24" t="s">
        <v>10</v>
      </c>
      <c r="F205" s="24"/>
      <c r="G205" s="10" t="s">
        <v>15</v>
      </c>
      <c r="H205" s="9">
        <v>42865</v>
      </c>
      <c r="I205" s="8">
        <v>59</v>
      </c>
      <c r="J205" s="10" t="s">
        <v>266</v>
      </c>
      <c r="K205" s="9"/>
      <c r="L205" s="11"/>
      <c r="M205" s="9"/>
      <c r="N205" s="23" t="str">
        <f t="shared" si="6"/>
        <v/>
      </c>
      <c r="P205" s="23"/>
      <c r="Q205" s="47" t="e">
        <f>VLOOKUP($B205,[1]Лист1!$B$5:$G$100,5,0)</f>
        <v>#N/A</v>
      </c>
      <c r="R205" s="47" t="e">
        <f>VLOOKUP($B205,[1]Лист1!$B$5:$G$100,5,0)</f>
        <v>#N/A</v>
      </c>
      <c r="S205" s="23"/>
      <c r="U205" s="67" t="s">
        <v>461</v>
      </c>
    </row>
    <row r="206" spans="1:21" x14ac:dyDescent="0.25">
      <c r="A206" s="6">
        <v>204</v>
      </c>
      <c r="B206" s="24" t="s">
        <v>137</v>
      </c>
      <c r="C206" s="8">
        <v>1977</v>
      </c>
      <c r="D206" s="8">
        <f t="shared" si="7"/>
        <v>44</v>
      </c>
      <c r="E206" s="24" t="s">
        <v>10</v>
      </c>
      <c r="F206" s="24"/>
      <c r="G206" s="10" t="s">
        <v>18</v>
      </c>
      <c r="H206" s="9">
        <v>43178</v>
      </c>
      <c r="I206" s="11">
        <v>49</v>
      </c>
      <c r="J206" s="10" t="s">
        <v>18</v>
      </c>
      <c r="K206" s="9">
        <v>43921</v>
      </c>
      <c r="L206" s="11" t="s">
        <v>414</v>
      </c>
      <c r="M206" s="9">
        <f>K206+365*2-1</f>
        <v>44650</v>
      </c>
      <c r="N206" s="23" t="str">
        <f t="shared" ref="N206:N271" si="8">IF(K206&gt;0,E206,"")</f>
        <v>дистанции пешеходные</v>
      </c>
      <c r="P206" s="23"/>
      <c r="Q206" s="47">
        <f>VLOOKUP($B206,[1]Лист1!$B$5:$G$200,4,0)</f>
        <v>24</v>
      </c>
      <c r="R206" s="47">
        <f>VLOOKUP($B206,[1]Лист1!$B$5:$G$100,5,0)</f>
        <v>24</v>
      </c>
      <c r="S206" s="23"/>
      <c r="U206" s="67" t="s">
        <v>461</v>
      </c>
    </row>
    <row r="207" spans="1:21" x14ac:dyDescent="0.25">
      <c r="A207" s="6">
        <v>205</v>
      </c>
      <c r="B207" s="7" t="s">
        <v>138</v>
      </c>
      <c r="C207" s="8">
        <v>1979</v>
      </c>
      <c r="D207" s="8">
        <f t="shared" si="7"/>
        <v>42</v>
      </c>
      <c r="E207" s="24" t="s">
        <v>10</v>
      </c>
      <c r="F207" s="24"/>
      <c r="G207" s="10" t="s">
        <v>18</v>
      </c>
      <c r="H207" s="9">
        <v>41697</v>
      </c>
      <c r="I207" s="8">
        <v>597</v>
      </c>
      <c r="J207" s="10" t="s">
        <v>266</v>
      </c>
      <c r="K207" s="9"/>
      <c r="L207" s="11"/>
      <c r="M207" s="9"/>
      <c r="N207" s="23" t="str">
        <f t="shared" si="8"/>
        <v/>
      </c>
      <c r="P207" s="23"/>
      <c r="Q207" s="47" t="e">
        <f>VLOOKUP($B207,[1]Лист1!$B$5:$G$100,5,0)</f>
        <v>#N/A</v>
      </c>
      <c r="R207" s="47" t="e">
        <f>VLOOKUP($B207,[1]Лист1!$B$5:$G$100,5,0)</f>
        <v>#N/A</v>
      </c>
      <c r="S207" s="23"/>
      <c r="U207" s="67" t="s">
        <v>461</v>
      </c>
    </row>
    <row r="208" spans="1:21" x14ac:dyDescent="0.25">
      <c r="A208" s="6">
        <v>206</v>
      </c>
      <c r="B208" s="7" t="s">
        <v>392</v>
      </c>
      <c r="C208" s="8"/>
      <c r="D208" s="8">
        <f t="shared" ref="D208:D213" si="9">2021-C208</f>
        <v>2021</v>
      </c>
      <c r="E208" s="24" t="s">
        <v>32</v>
      </c>
      <c r="F208" s="24"/>
      <c r="G208" s="10" t="s">
        <v>15</v>
      </c>
      <c r="H208" s="12">
        <v>43892</v>
      </c>
      <c r="I208" s="11" t="s">
        <v>381</v>
      </c>
      <c r="J208" s="59" t="s">
        <v>266</v>
      </c>
      <c r="K208" s="58"/>
      <c r="L208" s="68"/>
      <c r="M208" s="9"/>
      <c r="N208" s="23" t="str">
        <f t="shared" si="8"/>
        <v/>
      </c>
      <c r="P208" s="23"/>
      <c r="Q208" s="47" t="e">
        <f>VLOOKUP($B208,[1]Лист1!$B$5:$G$100,5,0)</f>
        <v>#N/A</v>
      </c>
      <c r="R208" s="47" t="e">
        <f>VLOOKUP($B208,[1]Лист1!$B$5:$G$100,5,0)</f>
        <v>#N/A</v>
      </c>
      <c r="S208" s="23"/>
      <c r="U208" s="64" t="s">
        <v>438</v>
      </c>
    </row>
    <row r="209" spans="1:21" x14ac:dyDescent="0.25">
      <c r="A209" s="6">
        <v>207</v>
      </c>
      <c r="B209" s="43" t="s">
        <v>335</v>
      </c>
      <c r="C209" s="8"/>
      <c r="D209" s="8">
        <f t="shared" si="9"/>
        <v>2021</v>
      </c>
      <c r="E209" s="24" t="s">
        <v>7</v>
      </c>
      <c r="F209" s="24"/>
      <c r="G209" s="10" t="s">
        <v>15</v>
      </c>
      <c r="H209" s="9">
        <v>43577</v>
      </c>
      <c r="I209" s="11" t="s">
        <v>301</v>
      </c>
      <c r="J209" s="10" t="s">
        <v>15</v>
      </c>
      <c r="K209" s="9">
        <v>44308</v>
      </c>
      <c r="L209" s="11" t="s">
        <v>365</v>
      </c>
      <c r="M209" s="9">
        <f>K209+365-1</f>
        <v>44672</v>
      </c>
      <c r="N209" s="23" t="str">
        <f t="shared" si="8"/>
        <v>дистанции горные</v>
      </c>
      <c r="P209" s="23"/>
      <c r="Q209" s="47" t="e">
        <f>VLOOKUP($B209,[1]Лист1!$B$5:$G$100,5,0)</f>
        <v>#N/A</v>
      </c>
      <c r="R209" s="47" t="e">
        <f>VLOOKUP($B209,[1]Лист1!$B$5:$G$100,5,0)</f>
        <v>#N/A</v>
      </c>
      <c r="S209" s="23"/>
      <c r="T209" t="s">
        <v>463</v>
      </c>
      <c r="U209" t="s">
        <v>467</v>
      </c>
    </row>
    <row r="210" spans="1:21" x14ac:dyDescent="0.25">
      <c r="A210" s="6">
        <v>208</v>
      </c>
      <c r="B210" s="24" t="s">
        <v>139</v>
      </c>
      <c r="C210" s="8">
        <v>1962</v>
      </c>
      <c r="D210" s="8">
        <f t="shared" si="9"/>
        <v>59</v>
      </c>
      <c r="E210" s="24" t="s">
        <v>10</v>
      </c>
      <c r="F210" s="24"/>
      <c r="G210" s="10" t="s">
        <v>15</v>
      </c>
      <c r="H210" s="9">
        <v>42606</v>
      </c>
      <c r="I210" s="10">
        <v>167</v>
      </c>
      <c r="J210" s="10" t="s">
        <v>15</v>
      </c>
      <c r="K210" s="9">
        <v>44067</v>
      </c>
      <c r="L210" s="11" t="s">
        <v>365</v>
      </c>
      <c r="M210" s="9">
        <f>K210+365-1</f>
        <v>44431</v>
      </c>
      <c r="N210" s="23" t="str">
        <f t="shared" si="8"/>
        <v>дистанции пешеходные</v>
      </c>
      <c r="P210" s="23"/>
      <c r="Q210" s="47" t="e">
        <f>VLOOKUP($B210,[1]Лист1!$B$5:$G$100,5,0)</f>
        <v>#N/A</v>
      </c>
      <c r="R210" s="47" t="e">
        <f>VLOOKUP($B210,[1]Лист1!$B$5:$G$100,5,0)</f>
        <v>#N/A</v>
      </c>
      <c r="S210" s="23"/>
      <c r="U210" s="67" t="s">
        <v>461</v>
      </c>
    </row>
    <row r="211" spans="1:21" x14ac:dyDescent="0.25">
      <c r="A211" s="6">
        <v>209</v>
      </c>
      <c r="B211" s="24" t="s">
        <v>454</v>
      </c>
      <c r="C211" s="8"/>
      <c r="D211" s="8">
        <f t="shared" si="9"/>
        <v>2021</v>
      </c>
      <c r="E211" s="24" t="s">
        <v>315</v>
      </c>
      <c r="F211" s="24"/>
      <c r="G211" s="10" t="s">
        <v>15</v>
      </c>
      <c r="H211" s="9">
        <v>44251</v>
      </c>
      <c r="I211" s="11" t="s">
        <v>446</v>
      </c>
      <c r="J211" s="10" t="s">
        <v>15</v>
      </c>
      <c r="K211" s="9">
        <v>44251</v>
      </c>
      <c r="L211" s="11" t="s">
        <v>446</v>
      </c>
      <c r="M211" s="9">
        <f>K211+365-1</f>
        <v>44615</v>
      </c>
      <c r="N211" s="23" t="str">
        <f t="shared" si="8"/>
        <v>маршруты</v>
      </c>
      <c r="P211" s="23"/>
      <c r="S211" s="23"/>
    </row>
    <row r="212" spans="1:21" x14ac:dyDescent="0.25">
      <c r="A212" s="6">
        <v>210</v>
      </c>
      <c r="B212" s="24" t="s">
        <v>140</v>
      </c>
      <c r="C212" s="8"/>
      <c r="D212" s="8">
        <f t="shared" si="9"/>
        <v>2021</v>
      </c>
      <c r="E212" s="24" t="s">
        <v>14</v>
      </c>
      <c r="F212" s="24"/>
      <c r="G212" s="10" t="s">
        <v>15</v>
      </c>
      <c r="H212" s="12">
        <v>42606</v>
      </c>
      <c r="I212" s="11">
        <v>167</v>
      </c>
      <c r="J212" s="10" t="s">
        <v>266</v>
      </c>
      <c r="K212" s="9"/>
      <c r="L212" s="11"/>
      <c r="M212" s="9"/>
      <c r="N212" s="23" t="str">
        <f t="shared" si="8"/>
        <v/>
      </c>
      <c r="P212" s="23"/>
      <c r="Q212" s="47" t="e">
        <f>VLOOKUP($B212,[1]Лист1!$B$5:$G$100,5,0)</f>
        <v>#N/A</v>
      </c>
      <c r="R212" s="47" t="e">
        <f>VLOOKUP($B212,[1]Лист1!$B$5:$G$100,5,0)</f>
        <v>#N/A</v>
      </c>
      <c r="S212" s="23"/>
    </row>
    <row r="213" spans="1:21" x14ac:dyDescent="0.25">
      <c r="A213" s="6">
        <v>211</v>
      </c>
      <c r="B213" s="7" t="s">
        <v>141</v>
      </c>
      <c r="C213" s="8">
        <v>1970</v>
      </c>
      <c r="D213" s="8">
        <f t="shared" si="9"/>
        <v>51</v>
      </c>
      <c r="E213" s="24" t="s">
        <v>10</v>
      </c>
      <c r="F213" s="24"/>
      <c r="G213" s="10" t="s">
        <v>15</v>
      </c>
      <c r="H213" s="9">
        <v>41697</v>
      </c>
      <c r="I213" s="10">
        <v>597</v>
      </c>
      <c r="J213" s="10" t="s">
        <v>266</v>
      </c>
      <c r="K213" s="9"/>
      <c r="L213" s="11"/>
      <c r="M213" s="9"/>
      <c r="N213" s="23" t="str">
        <f t="shared" si="8"/>
        <v/>
      </c>
      <c r="P213" s="23"/>
      <c r="Q213" s="47" t="e">
        <f>VLOOKUP($B213,[1]Лист1!$B$5:$G$100,5,0)</f>
        <v>#N/A</v>
      </c>
      <c r="R213" s="47" t="e">
        <f>VLOOKUP($B213,[1]Лист1!$B$5:$G$100,5,0)</f>
        <v>#N/A</v>
      </c>
      <c r="S213" s="23"/>
    </row>
    <row r="214" spans="1:21" x14ac:dyDescent="0.25">
      <c r="A214" s="6">
        <v>212</v>
      </c>
      <c r="B214" s="7" t="s">
        <v>142</v>
      </c>
      <c r="C214" s="8">
        <v>1962</v>
      </c>
      <c r="D214" s="8">
        <f t="shared" ref="D214:D220" si="10">2021-C214</f>
        <v>59</v>
      </c>
      <c r="E214" s="24" t="s">
        <v>10</v>
      </c>
      <c r="F214" s="24"/>
      <c r="G214" s="10" t="s">
        <v>8</v>
      </c>
      <c r="H214" s="9">
        <v>43857</v>
      </c>
      <c r="I214" s="8" t="s">
        <v>379</v>
      </c>
      <c r="J214" s="10" t="s">
        <v>8</v>
      </c>
      <c r="K214" s="9">
        <v>43857</v>
      </c>
      <c r="L214" s="8" t="s">
        <v>379</v>
      </c>
      <c r="M214" s="9">
        <f>K214+365*2</f>
        <v>44587</v>
      </c>
      <c r="N214" s="23" t="str">
        <f t="shared" si="8"/>
        <v>дистанции пешеходные</v>
      </c>
      <c r="P214" s="23"/>
      <c r="Q214" s="47">
        <f>VLOOKUP($B214,[1]Лист1!$B$5:$G$100,5,0)</f>
        <v>36</v>
      </c>
      <c r="R214" s="47">
        <f>VLOOKUP($B214,[1]Лист1!$B$5:$G$100,5,0)</f>
        <v>36</v>
      </c>
      <c r="S214" s="23"/>
      <c r="U214" s="64" t="s">
        <v>438</v>
      </c>
    </row>
    <row r="215" spans="1:21" x14ac:dyDescent="0.25">
      <c r="A215" s="6">
        <v>213</v>
      </c>
      <c r="B215" s="43" t="s">
        <v>348</v>
      </c>
      <c r="C215" s="8"/>
      <c r="D215" s="8">
        <f t="shared" si="10"/>
        <v>2021</v>
      </c>
      <c r="E215" s="24" t="s">
        <v>315</v>
      </c>
      <c r="F215" s="24"/>
      <c r="G215" s="10" t="s">
        <v>8</v>
      </c>
      <c r="H215" s="9">
        <v>43577</v>
      </c>
      <c r="I215" s="11" t="s">
        <v>301</v>
      </c>
      <c r="J215" s="10" t="s">
        <v>8</v>
      </c>
      <c r="K215" s="12">
        <v>44308</v>
      </c>
      <c r="L215" s="11" t="s">
        <v>365</v>
      </c>
      <c r="M215" s="9">
        <f>K215+365*2-1</f>
        <v>45037</v>
      </c>
      <c r="N215" s="23" t="str">
        <f t="shared" si="8"/>
        <v>маршруты</v>
      </c>
      <c r="P215" s="23"/>
      <c r="Q215" s="47" t="e">
        <f>VLOOKUP($B215,[1]Лист1!$B$5:$G$100,5,0)</f>
        <v>#N/A</v>
      </c>
      <c r="R215" s="47" t="e">
        <f>VLOOKUP($B215,[1]Лист1!$B$5:$G$100,5,0)</f>
        <v>#N/A</v>
      </c>
      <c r="S215" s="23"/>
    </row>
    <row r="216" spans="1:21" x14ac:dyDescent="0.25">
      <c r="A216" s="6">
        <v>214</v>
      </c>
      <c r="B216" s="13" t="s">
        <v>143</v>
      </c>
      <c r="C216" s="8"/>
      <c r="D216" s="8">
        <f t="shared" si="10"/>
        <v>2021</v>
      </c>
      <c r="E216" s="24" t="s">
        <v>7</v>
      </c>
      <c r="F216" s="24" t="s">
        <v>354</v>
      </c>
      <c r="G216" s="10" t="s">
        <v>73</v>
      </c>
      <c r="H216" s="9">
        <v>42093</v>
      </c>
      <c r="I216" s="11" t="s">
        <v>74</v>
      </c>
      <c r="J216" s="10" t="s">
        <v>266</v>
      </c>
      <c r="K216" s="9"/>
      <c r="L216" s="11"/>
      <c r="M216" s="9"/>
      <c r="N216" s="23" t="str">
        <f t="shared" si="8"/>
        <v/>
      </c>
      <c r="P216" s="23"/>
      <c r="Q216" s="47" t="e">
        <f>VLOOKUP($B216,[1]Лист1!$B$5:$G$100,5,0)</f>
        <v>#N/A</v>
      </c>
      <c r="R216" s="47" t="e">
        <f>VLOOKUP($B216,[1]Лист1!$B$5:$G$100,5,0)</f>
        <v>#N/A</v>
      </c>
      <c r="S216" s="23"/>
      <c r="T216" t="s">
        <v>466</v>
      </c>
      <c r="U216" t="s">
        <v>464</v>
      </c>
    </row>
    <row r="217" spans="1:21" x14ac:dyDescent="0.25">
      <c r="A217" s="6">
        <v>215</v>
      </c>
      <c r="B217" s="24" t="s">
        <v>144</v>
      </c>
      <c r="C217" s="8" t="s">
        <v>374</v>
      </c>
      <c r="D217" s="8">
        <f t="shared" si="10"/>
        <v>52</v>
      </c>
      <c r="E217" s="24" t="s">
        <v>10</v>
      </c>
      <c r="F217" s="24"/>
      <c r="G217" s="10" t="s">
        <v>8</v>
      </c>
      <c r="H217" s="9">
        <v>40966</v>
      </c>
      <c r="I217" s="10">
        <v>575</v>
      </c>
      <c r="J217" s="10" t="s">
        <v>8</v>
      </c>
      <c r="K217" s="9">
        <v>43876</v>
      </c>
      <c r="L217" s="11" t="s">
        <v>378</v>
      </c>
      <c r="M217" s="9">
        <f>K217+365*2</f>
        <v>44606</v>
      </c>
      <c r="N217" s="23" t="str">
        <f t="shared" si="8"/>
        <v>дистанции пешеходные</v>
      </c>
      <c r="P217" s="23"/>
      <c r="Q217" s="47">
        <f>VLOOKUP($B217,[1]Лист1!$B$5:$G$100,5,0)</f>
        <v>30</v>
      </c>
      <c r="R217" s="47">
        <f>VLOOKUP($B217,[1]Лист1!$B$5:$G$100,5,0)</f>
        <v>30</v>
      </c>
      <c r="S217" s="23"/>
      <c r="U217" s="67" t="s">
        <v>461</v>
      </c>
    </row>
    <row r="218" spans="1:21" x14ac:dyDescent="0.25">
      <c r="A218" s="6">
        <v>216</v>
      </c>
      <c r="B218" s="24" t="s">
        <v>145</v>
      </c>
      <c r="C218" s="8"/>
      <c r="D218" s="8">
        <f t="shared" si="10"/>
        <v>2021</v>
      </c>
      <c r="E218" s="24" t="s">
        <v>32</v>
      </c>
      <c r="F218" s="24"/>
      <c r="G218" s="10" t="s">
        <v>18</v>
      </c>
      <c r="H218" s="9">
        <v>43349</v>
      </c>
      <c r="I218" s="11" t="s">
        <v>34</v>
      </c>
      <c r="J218" s="10" t="s">
        <v>266</v>
      </c>
      <c r="K218" s="9"/>
      <c r="L218" s="11"/>
      <c r="M218" s="9"/>
      <c r="N218" s="23" t="str">
        <f t="shared" si="8"/>
        <v/>
      </c>
      <c r="P218" s="23"/>
      <c r="Q218" s="47" t="e">
        <f>VLOOKUP($B218,[1]Лист1!$B$5:$G$100,5,0)</f>
        <v>#N/A</v>
      </c>
      <c r="R218" s="47" t="e">
        <f>VLOOKUP($B218,[1]Лист1!$B$5:$G$100,5,0)</f>
        <v>#N/A</v>
      </c>
      <c r="S218" s="23"/>
      <c r="U218" s="67" t="s">
        <v>461</v>
      </c>
    </row>
    <row r="219" spans="1:21" x14ac:dyDescent="0.25">
      <c r="A219" s="6">
        <v>217</v>
      </c>
      <c r="B219" s="7" t="s">
        <v>146</v>
      </c>
      <c r="C219" s="8"/>
      <c r="D219" s="8">
        <f t="shared" si="10"/>
        <v>2021</v>
      </c>
      <c r="E219" s="24" t="s">
        <v>14</v>
      </c>
      <c r="F219" s="24"/>
      <c r="G219" s="10" t="s">
        <v>15</v>
      </c>
      <c r="H219" s="12">
        <v>42825</v>
      </c>
      <c r="I219" s="11">
        <v>39</v>
      </c>
      <c r="J219" s="10" t="s">
        <v>266</v>
      </c>
      <c r="K219" s="9"/>
      <c r="L219" s="11"/>
      <c r="M219" s="9"/>
      <c r="N219" s="23" t="str">
        <f t="shared" si="8"/>
        <v/>
      </c>
      <c r="Q219" s="47" t="e">
        <f>VLOOKUP($B219,[1]Лист1!$B$5:$G$100,5,0)</f>
        <v>#N/A</v>
      </c>
      <c r="R219" s="47" t="e">
        <f>VLOOKUP($B219,[1]Лист1!$B$5:$G$100,5,0)</f>
        <v>#N/A</v>
      </c>
    </row>
    <row r="220" spans="1:21" x14ac:dyDescent="0.25">
      <c r="A220" s="6">
        <v>218</v>
      </c>
      <c r="B220" s="7" t="s">
        <v>147</v>
      </c>
      <c r="C220" s="8"/>
      <c r="D220" s="8">
        <f t="shared" si="10"/>
        <v>2021</v>
      </c>
      <c r="E220" s="24" t="s">
        <v>14</v>
      </c>
      <c r="F220" s="24"/>
      <c r="G220" s="10" t="s">
        <v>15</v>
      </c>
      <c r="H220" s="12">
        <v>42825</v>
      </c>
      <c r="I220" s="11">
        <v>39</v>
      </c>
      <c r="J220" s="10" t="s">
        <v>266</v>
      </c>
      <c r="K220" s="9"/>
      <c r="L220" s="11"/>
      <c r="M220" s="9"/>
      <c r="N220" s="23" t="str">
        <f t="shared" si="8"/>
        <v/>
      </c>
      <c r="Q220" s="47" t="e">
        <f>VLOOKUP($B220,[1]Лист1!$B$5:$G$100,5,0)</f>
        <v>#N/A</v>
      </c>
      <c r="R220" s="47" t="e">
        <f>VLOOKUP($B220,[1]Лист1!$B$5:$G$100,5,0)</f>
        <v>#N/A</v>
      </c>
    </row>
    <row r="221" spans="1:21" x14ac:dyDescent="0.25">
      <c r="A221" s="6">
        <v>219</v>
      </c>
      <c r="B221" s="43" t="s">
        <v>336</v>
      </c>
      <c r="C221" s="8"/>
      <c r="D221" s="8">
        <f>2021-C221</f>
        <v>2021</v>
      </c>
      <c r="E221" s="24" t="s">
        <v>7</v>
      </c>
      <c r="F221" s="24"/>
      <c r="G221" s="10" t="s">
        <v>15</v>
      </c>
      <c r="H221" s="9">
        <v>43577</v>
      </c>
      <c r="I221" s="11" t="s">
        <v>301</v>
      </c>
      <c r="J221" s="10" t="s">
        <v>15</v>
      </c>
      <c r="K221" s="9">
        <v>44308</v>
      </c>
      <c r="L221" s="11" t="s">
        <v>365</v>
      </c>
      <c r="M221" s="9">
        <f>K221+365-1</f>
        <v>44672</v>
      </c>
      <c r="N221" s="23" t="str">
        <f t="shared" si="8"/>
        <v>дистанции горные</v>
      </c>
      <c r="P221" s="23"/>
      <c r="Q221" s="47" t="e">
        <f>VLOOKUP($B221,[1]Лист1!$B$5:$G$100,5,0)</f>
        <v>#N/A</v>
      </c>
      <c r="R221" s="47" t="e">
        <f>VLOOKUP($B221,[1]Лист1!$B$5:$G$100,5,0)</f>
        <v>#N/A</v>
      </c>
      <c r="S221" s="23"/>
      <c r="T221" t="s">
        <v>463</v>
      </c>
      <c r="U221" t="s">
        <v>467</v>
      </c>
    </row>
    <row r="222" spans="1:21" x14ac:dyDescent="0.25">
      <c r="A222" s="6">
        <v>220</v>
      </c>
      <c r="B222" s="24" t="s">
        <v>148</v>
      </c>
      <c r="C222" s="8"/>
      <c r="D222" s="8">
        <f>2021-C222</f>
        <v>2021</v>
      </c>
      <c r="E222" s="24" t="s">
        <v>7</v>
      </c>
      <c r="F222" s="24"/>
      <c r="G222" s="10" t="s">
        <v>8</v>
      </c>
      <c r="H222" s="9">
        <v>43090</v>
      </c>
      <c r="I222" s="11">
        <v>259</v>
      </c>
      <c r="J222" s="10" t="s">
        <v>8</v>
      </c>
      <c r="K222" s="9">
        <v>43827</v>
      </c>
      <c r="L222" s="11" t="s">
        <v>368</v>
      </c>
      <c r="M222" s="9">
        <f>K222+365*2</f>
        <v>44557</v>
      </c>
      <c r="N222" s="23" t="str">
        <f t="shared" si="8"/>
        <v>дистанции горные</v>
      </c>
      <c r="P222" s="23"/>
      <c r="Q222" s="47" t="e">
        <f>VLOOKUP($B222,[1]Лист1!$B$5:$G$100,5,0)</f>
        <v>#N/A</v>
      </c>
      <c r="R222" s="47" t="e">
        <f>VLOOKUP($B222,[1]Лист1!$B$5:$G$100,5,0)</f>
        <v>#N/A</v>
      </c>
      <c r="S222" s="23"/>
      <c r="T222" t="s">
        <v>466</v>
      </c>
      <c r="U222" t="s">
        <v>464</v>
      </c>
    </row>
    <row r="223" spans="1:21" x14ac:dyDescent="0.25">
      <c r="A223" s="6">
        <v>221</v>
      </c>
      <c r="B223" s="24" t="s">
        <v>239</v>
      </c>
      <c r="C223" s="8"/>
      <c r="D223" s="8">
        <f>2021-C223</f>
        <v>2021</v>
      </c>
      <c r="E223" s="24" t="s">
        <v>7</v>
      </c>
      <c r="F223" s="24"/>
      <c r="G223" s="10" t="s">
        <v>15</v>
      </c>
      <c r="H223" s="9">
        <v>43326</v>
      </c>
      <c r="I223" s="11" t="s">
        <v>362</v>
      </c>
      <c r="J223" s="10" t="s">
        <v>15</v>
      </c>
      <c r="K223" s="9">
        <v>44067</v>
      </c>
      <c r="L223" s="11" t="s">
        <v>365</v>
      </c>
      <c r="M223" s="9">
        <f>K223+365-1</f>
        <v>44431</v>
      </c>
      <c r="N223" s="23" t="str">
        <f t="shared" si="8"/>
        <v>дистанции горные</v>
      </c>
      <c r="P223" s="23"/>
      <c r="Q223" s="47" t="e">
        <f>VLOOKUP($B223,[1]Лист1!$B$5:$G$100,5,0)</f>
        <v>#N/A</v>
      </c>
      <c r="R223" s="47" t="e">
        <f>VLOOKUP($B223,[1]Лист1!$B$5:$G$100,5,0)</f>
        <v>#N/A</v>
      </c>
      <c r="S223" s="23"/>
      <c r="T223" t="s">
        <v>466</v>
      </c>
      <c r="U223" t="s">
        <v>469</v>
      </c>
    </row>
    <row r="224" spans="1:21" x14ac:dyDescent="0.25">
      <c r="A224" s="6">
        <v>222</v>
      </c>
      <c r="B224" s="24" t="s">
        <v>403</v>
      </c>
      <c r="C224" s="8"/>
      <c r="D224" s="8">
        <f t="shared" ref="D224:D289" si="11">2021-C224</f>
        <v>2021</v>
      </c>
      <c r="E224" s="24" t="s">
        <v>315</v>
      </c>
      <c r="F224" s="24"/>
      <c r="G224" s="10" t="s">
        <v>18</v>
      </c>
      <c r="H224" s="12">
        <v>43892</v>
      </c>
      <c r="I224" s="11" t="s">
        <v>381</v>
      </c>
      <c r="J224" s="10" t="s">
        <v>18</v>
      </c>
      <c r="K224" s="12">
        <v>43892</v>
      </c>
      <c r="L224" s="11" t="s">
        <v>381</v>
      </c>
      <c r="M224" s="9">
        <f>K224+365*2-1</f>
        <v>44621</v>
      </c>
      <c r="N224" s="23" t="str">
        <f t="shared" si="8"/>
        <v>маршруты</v>
      </c>
      <c r="P224" s="23"/>
      <c r="Q224" s="47" t="e">
        <f>VLOOKUP($B224,[1]Лист1!$B$5:$G$100,5,0)</f>
        <v>#N/A</v>
      </c>
      <c r="R224" s="47" t="e">
        <f>VLOOKUP($B224,[1]Лист1!$B$5:$G$100,5,0)</f>
        <v>#N/A</v>
      </c>
      <c r="S224" s="23"/>
      <c r="U224" s="64" t="s">
        <v>438</v>
      </c>
    </row>
    <row r="225" spans="1:21" x14ac:dyDescent="0.25">
      <c r="A225" s="6">
        <v>223</v>
      </c>
      <c r="B225" s="24" t="s">
        <v>393</v>
      </c>
      <c r="C225" s="8"/>
      <c r="D225" s="8">
        <f t="shared" si="11"/>
        <v>2021</v>
      </c>
      <c r="E225" s="24" t="s">
        <v>315</v>
      </c>
      <c r="F225" s="24"/>
      <c r="G225" s="10" t="s">
        <v>15</v>
      </c>
      <c r="H225" s="12">
        <v>43892</v>
      </c>
      <c r="I225" s="11" t="s">
        <v>381</v>
      </c>
      <c r="J225" s="10" t="s">
        <v>15</v>
      </c>
      <c r="K225" s="9">
        <v>44286</v>
      </c>
      <c r="L225" s="11" t="s">
        <v>415</v>
      </c>
      <c r="M225" s="9">
        <f>K225+365-1</f>
        <v>44650</v>
      </c>
      <c r="N225" s="23" t="str">
        <f t="shared" si="8"/>
        <v>маршруты</v>
      </c>
      <c r="P225" s="23"/>
      <c r="Q225" s="47" t="e">
        <f>VLOOKUP($B225,[1]Лист1!$B$5:$G$100,5,0)</f>
        <v>#N/A</v>
      </c>
      <c r="R225" s="47" t="e">
        <f>VLOOKUP($B225,[1]Лист1!$B$5:$G$100,5,0)</f>
        <v>#N/A</v>
      </c>
      <c r="S225" s="23"/>
      <c r="U225" s="64" t="s">
        <v>438</v>
      </c>
    </row>
    <row r="226" spans="1:21" x14ac:dyDescent="0.25">
      <c r="A226" s="6">
        <v>224</v>
      </c>
      <c r="B226" s="24" t="s">
        <v>296</v>
      </c>
      <c r="C226" s="8"/>
      <c r="D226" s="8">
        <f t="shared" si="11"/>
        <v>2021</v>
      </c>
      <c r="E226" s="24" t="s">
        <v>289</v>
      </c>
      <c r="F226" s="24"/>
      <c r="G226" s="10" t="s">
        <v>15</v>
      </c>
      <c r="H226" s="9">
        <v>43577</v>
      </c>
      <c r="I226" s="11" t="s">
        <v>301</v>
      </c>
      <c r="J226" s="10" t="s">
        <v>15</v>
      </c>
      <c r="K226" s="12">
        <v>44308</v>
      </c>
      <c r="L226" s="11" t="s">
        <v>365</v>
      </c>
      <c r="M226" s="9">
        <f>K226+365-1</f>
        <v>44672</v>
      </c>
      <c r="N226" s="23" t="str">
        <f t="shared" si="8"/>
        <v>дистанции на средствах передвижения (кони)</v>
      </c>
      <c r="P226" s="23"/>
      <c r="Q226" s="47" t="e">
        <f>VLOOKUP($B226,[1]Лист1!$B$5:$G$100,5,0)</f>
        <v>#N/A</v>
      </c>
      <c r="R226" s="47" t="e">
        <f>VLOOKUP($B226,[1]Лист1!$B$5:$G$100,5,0)</f>
        <v>#N/A</v>
      </c>
      <c r="S226" s="23"/>
    </row>
    <row r="227" spans="1:21" x14ac:dyDescent="0.25">
      <c r="A227" s="6">
        <v>225</v>
      </c>
      <c r="B227" s="24" t="s">
        <v>149</v>
      </c>
      <c r="C227" s="8">
        <v>2003</v>
      </c>
      <c r="D227" s="8">
        <f t="shared" si="11"/>
        <v>18</v>
      </c>
      <c r="E227" s="24" t="s">
        <v>10</v>
      </c>
      <c r="F227" s="24"/>
      <c r="G227" s="10" t="s">
        <v>15</v>
      </c>
      <c r="H227" s="9">
        <v>43563</v>
      </c>
      <c r="I227" s="11" t="s">
        <v>285</v>
      </c>
      <c r="J227" s="10" t="s">
        <v>15</v>
      </c>
      <c r="K227" s="12">
        <v>44308</v>
      </c>
      <c r="L227" s="11" t="s">
        <v>365</v>
      </c>
      <c r="M227" s="9">
        <f>K227+365-1</f>
        <v>44672</v>
      </c>
      <c r="N227" s="23" t="str">
        <f t="shared" si="8"/>
        <v>дистанции пешеходные</v>
      </c>
      <c r="P227" s="23"/>
      <c r="Q227" s="47">
        <f>VLOOKUP($B227,[1]Лист1!$B$5:$G$100,5,0)</f>
        <v>0</v>
      </c>
      <c r="R227" s="47">
        <f>VLOOKUP($B227,[1]Лист1!$B$5:$G$100,5,0)</f>
        <v>0</v>
      </c>
      <c r="S227" s="23"/>
    </row>
    <row r="228" spans="1:21" x14ac:dyDescent="0.25">
      <c r="A228" s="6">
        <v>226</v>
      </c>
      <c r="B228" s="24" t="s">
        <v>240</v>
      </c>
      <c r="C228" s="8"/>
      <c r="D228" s="8">
        <f t="shared" si="11"/>
        <v>2021</v>
      </c>
      <c r="E228" s="24" t="s">
        <v>7</v>
      </c>
      <c r="F228" s="24"/>
      <c r="G228" s="10" t="s">
        <v>15</v>
      </c>
      <c r="H228" s="9">
        <v>43326</v>
      </c>
      <c r="I228" s="11" t="s">
        <v>362</v>
      </c>
      <c r="J228" s="10" t="s">
        <v>15</v>
      </c>
      <c r="K228" s="9">
        <v>44067</v>
      </c>
      <c r="L228" s="11" t="s">
        <v>365</v>
      </c>
      <c r="M228" s="9">
        <f>K228+365-1</f>
        <v>44431</v>
      </c>
      <c r="N228" s="23" t="str">
        <f t="shared" si="8"/>
        <v>дистанции горные</v>
      </c>
      <c r="P228" s="23"/>
      <c r="Q228" s="47" t="e">
        <f>VLOOKUP($B228,[1]Лист1!$B$5:$G$100,5,0)</f>
        <v>#N/A</v>
      </c>
      <c r="R228" s="47" t="e">
        <f>VLOOKUP($B228,[1]Лист1!$B$5:$G$100,5,0)</f>
        <v>#N/A</v>
      </c>
      <c r="S228" s="23"/>
      <c r="T228" t="s">
        <v>463</v>
      </c>
      <c r="U228" t="s">
        <v>467</v>
      </c>
    </row>
    <row r="229" spans="1:21" x14ac:dyDescent="0.25">
      <c r="A229" s="6">
        <v>227</v>
      </c>
      <c r="B229" s="7" t="s">
        <v>150</v>
      </c>
      <c r="C229" s="8">
        <v>1996</v>
      </c>
      <c r="D229" s="8">
        <f t="shared" si="11"/>
        <v>25</v>
      </c>
      <c r="E229" s="24" t="s">
        <v>10</v>
      </c>
      <c r="F229" s="24"/>
      <c r="G229" s="10" t="s">
        <v>15</v>
      </c>
      <c r="H229" s="9">
        <v>41310</v>
      </c>
      <c r="I229" s="8">
        <v>341</v>
      </c>
      <c r="J229" s="10" t="s">
        <v>266</v>
      </c>
      <c r="K229" s="9"/>
      <c r="L229" s="11"/>
      <c r="M229" s="9"/>
      <c r="N229" s="23" t="str">
        <f t="shared" si="8"/>
        <v/>
      </c>
      <c r="P229" s="23"/>
      <c r="Q229" s="47" t="e">
        <f>VLOOKUP($B229,[1]Лист1!$B$5:$G$100,5,0)</f>
        <v>#N/A</v>
      </c>
      <c r="R229" s="47" t="e">
        <f>VLOOKUP($B229,[1]Лист1!$B$5:$G$100,5,0)</f>
        <v>#N/A</v>
      </c>
      <c r="S229" s="23"/>
    </row>
    <row r="230" spans="1:21" x14ac:dyDescent="0.25">
      <c r="A230" s="6">
        <v>228</v>
      </c>
      <c r="B230" s="24" t="s">
        <v>258</v>
      </c>
      <c r="C230" s="8">
        <v>0</v>
      </c>
      <c r="D230" s="8">
        <f t="shared" si="11"/>
        <v>2021</v>
      </c>
      <c r="E230" s="24" t="s">
        <v>10</v>
      </c>
      <c r="F230" s="24"/>
      <c r="G230" s="10" t="s">
        <v>15</v>
      </c>
      <c r="H230" s="9">
        <v>43349</v>
      </c>
      <c r="I230" s="11" t="s">
        <v>34</v>
      </c>
      <c r="J230" s="10" t="s">
        <v>266</v>
      </c>
      <c r="K230" s="9"/>
      <c r="L230" s="11"/>
      <c r="M230" s="9"/>
      <c r="N230" s="23" t="str">
        <f t="shared" si="8"/>
        <v/>
      </c>
      <c r="P230" s="23"/>
      <c r="Q230" s="47" t="e">
        <f>VLOOKUP($B230,[1]Лист1!$B$5:$G$100,5,0)</f>
        <v>#N/A</v>
      </c>
      <c r="R230" s="47" t="e">
        <f>VLOOKUP($B230,[1]Лист1!$B$5:$G$100,5,0)</f>
        <v>#N/A</v>
      </c>
      <c r="S230" s="23"/>
    </row>
    <row r="231" spans="1:21" x14ac:dyDescent="0.25">
      <c r="A231" s="6">
        <v>229</v>
      </c>
      <c r="B231" s="24" t="s">
        <v>394</v>
      </c>
      <c r="C231" s="8"/>
      <c r="D231" s="8">
        <f t="shared" si="11"/>
        <v>2021</v>
      </c>
      <c r="E231" s="24" t="s">
        <v>315</v>
      </c>
      <c r="F231" s="24"/>
      <c r="G231" s="10" t="s">
        <v>15</v>
      </c>
      <c r="H231" s="12">
        <v>43892</v>
      </c>
      <c r="I231" s="11" t="s">
        <v>381</v>
      </c>
      <c r="J231" s="10" t="s">
        <v>266</v>
      </c>
      <c r="K231" s="9"/>
      <c r="L231" s="11"/>
      <c r="M231" s="9"/>
      <c r="N231" s="23" t="str">
        <f t="shared" si="8"/>
        <v/>
      </c>
      <c r="P231" s="23"/>
      <c r="Q231" s="47" t="e">
        <f>VLOOKUP($B231,[1]Лист1!$B$5:$G$100,5,0)</f>
        <v>#N/A</v>
      </c>
      <c r="R231" s="47" t="e">
        <f>VLOOKUP($B231,[1]Лист1!$B$5:$G$100,5,0)</f>
        <v>#N/A</v>
      </c>
      <c r="S231" s="23"/>
      <c r="U231" s="64" t="s">
        <v>438</v>
      </c>
    </row>
    <row r="232" spans="1:21" x14ac:dyDescent="0.25">
      <c r="A232" s="6">
        <v>230</v>
      </c>
      <c r="B232" s="7" t="s">
        <v>151</v>
      </c>
      <c r="C232" s="8">
        <v>1962</v>
      </c>
      <c r="D232" s="8">
        <f t="shared" si="11"/>
        <v>59</v>
      </c>
      <c r="E232" s="24" t="s">
        <v>10</v>
      </c>
      <c r="F232" s="24"/>
      <c r="G232" s="10" t="s">
        <v>8</v>
      </c>
      <c r="H232" s="9">
        <v>41697</v>
      </c>
      <c r="I232" s="8">
        <v>597</v>
      </c>
      <c r="J232" s="10" t="s">
        <v>8</v>
      </c>
      <c r="K232" s="9">
        <v>44242</v>
      </c>
      <c r="L232" s="11" t="s">
        <v>25</v>
      </c>
      <c r="M232" s="9">
        <f>K232+365*2-1</f>
        <v>44971</v>
      </c>
      <c r="N232" s="23" t="str">
        <f t="shared" si="8"/>
        <v>дистанции пешеходные</v>
      </c>
      <c r="P232" s="23"/>
      <c r="Q232" s="47">
        <f>VLOOKUP($B232,[1]Лист1!$B$5:$G$100,5,0)</f>
        <v>140</v>
      </c>
      <c r="R232" s="47">
        <f>VLOOKUP($B232,[1]Лист1!$B$5:$G$100,5,0)</f>
        <v>140</v>
      </c>
      <c r="S232" s="23"/>
      <c r="U232" s="67" t="s">
        <v>461</v>
      </c>
    </row>
    <row r="233" spans="1:21" x14ac:dyDescent="0.25">
      <c r="A233" s="6">
        <v>231</v>
      </c>
      <c r="B233" s="7" t="s">
        <v>395</v>
      </c>
      <c r="C233" s="8"/>
      <c r="D233" s="8">
        <f t="shared" si="11"/>
        <v>2021</v>
      </c>
      <c r="E233" s="24" t="s">
        <v>315</v>
      </c>
      <c r="F233" s="24"/>
      <c r="G233" s="10" t="s">
        <v>15</v>
      </c>
      <c r="H233" s="12">
        <v>43892</v>
      </c>
      <c r="I233" s="11" t="s">
        <v>381</v>
      </c>
      <c r="J233" s="10" t="s">
        <v>15</v>
      </c>
      <c r="K233" s="9">
        <v>44286</v>
      </c>
      <c r="L233" s="11" t="s">
        <v>415</v>
      </c>
      <c r="M233" s="9">
        <f>K233+365-1</f>
        <v>44650</v>
      </c>
      <c r="N233" s="23" t="str">
        <f t="shared" si="8"/>
        <v>маршруты</v>
      </c>
      <c r="P233" s="23"/>
      <c r="Q233" s="47" t="e">
        <f>VLOOKUP($B233,[1]Лист1!$B$5:$G$100,5,0)</f>
        <v>#N/A</v>
      </c>
      <c r="R233" s="47" t="e">
        <f>VLOOKUP($B233,[1]Лист1!$B$5:$G$100,5,0)</f>
        <v>#N/A</v>
      </c>
      <c r="S233" s="23"/>
    </row>
    <row r="234" spans="1:21" x14ac:dyDescent="0.25">
      <c r="A234" s="6">
        <v>232</v>
      </c>
      <c r="B234" s="24" t="s">
        <v>297</v>
      </c>
      <c r="C234" s="8"/>
      <c r="D234" s="8">
        <f t="shared" si="11"/>
        <v>2021</v>
      </c>
      <c r="E234" s="24" t="s">
        <v>289</v>
      </c>
      <c r="F234" s="24"/>
      <c r="G234" s="10" t="s">
        <v>15</v>
      </c>
      <c r="H234" s="9">
        <v>43577</v>
      </c>
      <c r="I234" s="11" t="s">
        <v>301</v>
      </c>
      <c r="J234" s="10" t="s">
        <v>266</v>
      </c>
      <c r="K234" s="9"/>
      <c r="L234" s="11"/>
      <c r="M234" s="9"/>
      <c r="N234" s="23" t="str">
        <f t="shared" si="8"/>
        <v/>
      </c>
      <c r="P234" s="23"/>
      <c r="Q234" s="47" t="e">
        <f>VLOOKUP($B234,[1]Лист1!$B$5:$G$100,5,0)</f>
        <v>#N/A</v>
      </c>
      <c r="R234" s="47" t="e">
        <f>VLOOKUP($B234,[1]Лист1!$B$5:$G$100,5,0)</f>
        <v>#N/A</v>
      </c>
      <c r="S234" s="23"/>
    </row>
    <row r="235" spans="1:21" x14ac:dyDescent="0.25">
      <c r="A235" s="6">
        <v>233</v>
      </c>
      <c r="B235" s="7" t="s">
        <v>152</v>
      </c>
      <c r="C235" s="8"/>
      <c r="D235" s="8">
        <f t="shared" si="11"/>
        <v>2021</v>
      </c>
      <c r="E235" s="24" t="s">
        <v>14</v>
      </c>
      <c r="F235" s="24"/>
      <c r="G235" s="10" t="s">
        <v>15</v>
      </c>
      <c r="H235" s="12">
        <v>42825</v>
      </c>
      <c r="I235" s="11">
        <v>39</v>
      </c>
      <c r="J235" s="10" t="s">
        <v>266</v>
      </c>
      <c r="K235" s="9"/>
      <c r="L235" s="11"/>
      <c r="M235" s="9"/>
      <c r="N235" s="23" t="str">
        <f t="shared" si="8"/>
        <v/>
      </c>
      <c r="Q235" s="47" t="e">
        <f>VLOOKUP($B235,[1]Лист1!$B$5:$G$100,5,0)</f>
        <v>#N/A</v>
      </c>
      <c r="R235" s="47" t="e">
        <f>VLOOKUP($B235,[1]Лист1!$B$5:$G$100,5,0)</f>
        <v>#N/A</v>
      </c>
    </row>
    <row r="236" spans="1:21" x14ac:dyDescent="0.25">
      <c r="A236" s="6">
        <v>234</v>
      </c>
      <c r="B236" s="7" t="s">
        <v>153</v>
      </c>
      <c r="C236" s="8"/>
      <c r="D236" s="8">
        <f t="shared" si="11"/>
        <v>2021</v>
      </c>
      <c r="E236" s="24" t="s">
        <v>14</v>
      </c>
      <c r="F236" s="24"/>
      <c r="G236" s="10" t="s">
        <v>15</v>
      </c>
      <c r="H236" s="12">
        <v>42825</v>
      </c>
      <c r="I236" s="11">
        <v>39</v>
      </c>
      <c r="J236" s="10" t="s">
        <v>266</v>
      </c>
      <c r="K236" s="9"/>
      <c r="L236" s="11"/>
      <c r="M236" s="9"/>
      <c r="N236" s="23" t="str">
        <f t="shared" si="8"/>
        <v/>
      </c>
      <c r="Q236" s="47" t="e">
        <f>VLOOKUP($B236,[1]Лист1!$B$5:$G$100,5,0)</f>
        <v>#N/A</v>
      </c>
      <c r="R236" s="47" t="e">
        <f>VLOOKUP($B236,[1]Лист1!$B$5:$G$100,5,0)</f>
        <v>#N/A</v>
      </c>
    </row>
    <row r="237" spans="1:21" x14ac:dyDescent="0.25">
      <c r="A237" s="6">
        <v>235</v>
      </c>
      <c r="B237" s="7" t="s">
        <v>154</v>
      </c>
      <c r="C237" s="8">
        <v>2004</v>
      </c>
      <c r="D237" s="8">
        <f t="shared" si="11"/>
        <v>17</v>
      </c>
      <c r="E237" s="24" t="s">
        <v>10</v>
      </c>
      <c r="F237" s="24"/>
      <c r="G237" s="10" t="s">
        <v>11</v>
      </c>
      <c r="H237" s="9">
        <v>43161</v>
      </c>
      <c r="I237" s="11">
        <v>81</v>
      </c>
      <c r="J237" s="10" t="s">
        <v>266</v>
      </c>
      <c r="K237" s="9"/>
      <c r="L237" s="11"/>
      <c r="M237" s="9"/>
      <c r="N237" s="23" t="str">
        <f t="shared" si="8"/>
        <v/>
      </c>
      <c r="P237" s="23"/>
      <c r="Q237" s="47">
        <f>VLOOKUP($B237,[1]Лист1!$B$5:$G$100,5,0)</f>
        <v>0</v>
      </c>
      <c r="R237" s="47">
        <f>VLOOKUP($B237,[1]Лист1!$B$5:$G$100,5,0)</f>
        <v>0</v>
      </c>
      <c r="S237" s="65" t="s">
        <v>371</v>
      </c>
      <c r="T237" s="23" t="s">
        <v>427</v>
      </c>
    </row>
    <row r="238" spans="1:21" x14ac:dyDescent="0.25">
      <c r="A238" s="6">
        <v>236</v>
      </c>
      <c r="B238" s="7" t="s">
        <v>155</v>
      </c>
      <c r="C238" s="8">
        <v>1969</v>
      </c>
      <c r="D238" s="8">
        <f t="shared" si="11"/>
        <v>52</v>
      </c>
      <c r="E238" s="24" t="s">
        <v>10</v>
      </c>
      <c r="F238" s="24"/>
      <c r="G238" s="10" t="s">
        <v>8</v>
      </c>
      <c r="H238" s="9">
        <v>40966</v>
      </c>
      <c r="I238" s="8">
        <v>575</v>
      </c>
      <c r="J238" s="10" t="s">
        <v>8</v>
      </c>
      <c r="K238" s="9">
        <v>44242</v>
      </c>
      <c r="L238" s="11" t="s">
        <v>25</v>
      </c>
      <c r="M238" s="9">
        <f>K238+365*2-1</f>
        <v>44971</v>
      </c>
      <c r="N238" s="23" t="str">
        <f t="shared" si="8"/>
        <v>дистанции пешеходные</v>
      </c>
      <c r="P238" s="23"/>
      <c r="Q238" s="47">
        <f>VLOOKUP($B238,[1]Лист1!$B$5:$G$100,5,0)</f>
        <v>222</v>
      </c>
      <c r="R238" s="47">
        <f>VLOOKUP($B238,[1]Лист1!$B$5:$G$100,5,0)</f>
        <v>222</v>
      </c>
      <c r="S238" s="23"/>
      <c r="T238" s="5" t="s">
        <v>427</v>
      </c>
      <c r="U238" s="67" t="s">
        <v>461</v>
      </c>
    </row>
    <row r="239" spans="1:21" x14ac:dyDescent="0.25">
      <c r="A239" s="6">
        <v>237</v>
      </c>
      <c r="B239" s="7" t="s">
        <v>156</v>
      </c>
      <c r="C239" s="8">
        <v>1967</v>
      </c>
      <c r="D239" s="8">
        <f t="shared" si="11"/>
        <v>54</v>
      </c>
      <c r="E239" s="24" t="s">
        <v>10</v>
      </c>
      <c r="F239" s="24"/>
      <c r="G239" s="10" t="s">
        <v>8</v>
      </c>
      <c r="H239" s="9">
        <v>40966</v>
      </c>
      <c r="I239" s="8">
        <v>575</v>
      </c>
      <c r="J239" s="10" t="s">
        <v>8</v>
      </c>
      <c r="K239" s="9">
        <v>44242</v>
      </c>
      <c r="L239" s="11" t="s">
        <v>25</v>
      </c>
      <c r="M239" s="9">
        <f>K239+365*2-1</f>
        <v>44971</v>
      </c>
      <c r="N239" s="23" t="str">
        <f t="shared" si="8"/>
        <v>дистанции пешеходные</v>
      </c>
      <c r="P239" s="23"/>
      <c r="Q239" s="47">
        <f>VLOOKUP($B239,[1]Лист1!$B$5:$G$100,5,0)</f>
        <v>40</v>
      </c>
      <c r="R239" s="47">
        <f>VLOOKUP($B239,[1]Лист1!$B$5:$G$100,5,0)</f>
        <v>40</v>
      </c>
      <c r="S239" s="23"/>
      <c r="T239" s="5" t="s">
        <v>427</v>
      </c>
      <c r="U239" s="67" t="s">
        <v>461</v>
      </c>
    </row>
    <row r="240" spans="1:21" x14ac:dyDescent="0.25">
      <c r="A240" s="6">
        <v>238</v>
      </c>
      <c r="B240" s="7" t="s">
        <v>157</v>
      </c>
      <c r="C240" s="8">
        <v>1978</v>
      </c>
      <c r="D240" s="8">
        <f t="shared" si="11"/>
        <v>43</v>
      </c>
      <c r="E240" s="24" t="s">
        <v>10</v>
      </c>
      <c r="F240" s="24"/>
      <c r="G240" s="10" t="s">
        <v>15</v>
      </c>
      <c r="H240" s="9">
        <v>42097</v>
      </c>
      <c r="I240" s="8">
        <v>1174</v>
      </c>
      <c r="J240" s="10" t="s">
        <v>15</v>
      </c>
      <c r="K240" s="9">
        <v>44242</v>
      </c>
      <c r="L240" s="11" t="s">
        <v>378</v>
      </c>
      <c r="M240" s="9">
        <f>K240+365-1</f>
        <v>44606</v>
      </c>
      <c r="N240" s="23" t="str">
        <f t="shared" si="8"/>
        <v>дистанции пешеходные</v>
      </c>
      <c r="P240" s="23"/>
      <c r="Q240" s="47">
        <f>VLOOKUP($B240,[1]Лист1!$B$5:$G$100,5,0)</f>
        <v>0</v>
      </c>
      <c r="R240" s="47">
        <f>VLOOKUP($B240,[1]Лист1!$B$5:$G$100,5,0)</f>
        <v>0</v>
      </c>
      <c r="S240" s="23"/>
      <c r="T240" s="23" t="s">
        <v>428</v>
      </c>
      <c r="U240" s="67" t="s">
        <v>461</v>
      </c>
    </row>
    <row r="241" spans="1:21" x14ac:dyDescent="0.25">
      <c r="A241" s="6">
        <v>239</v>
      </c>
      <c r="B241" s="7" t="s">
        <v>158</v>
      </c>
      <c r="C241" s="8"/>
      <c r="D241" s="8">
        <f t="shared" si="11"/>
        <v>2021</v>
      </c>
      <c r="E241" s="24" t="s">
        <v>7</v>
      </c>
      <c r="F241" s="24"/>
      <c r="G241" s="10" t="s">
        <v>15</v>
      </c>
      <c r="H241" s="9">
        <v>43202</v>
      </c>
      <c r="I241" s="11">
        <v>73</v>
      </c>
      <c r="J241" s="10" t="s">
        <v>15</v>
      </c>
      <c r="K241" s="9">
        <v>44308</v>
      </c>
      <c r="L241" s="11" t="s">
        <v>365</v>
      </c>
      <c r="M241" s="9">
        <f>K241+365-1</f>
        <v>44672</v>
      </c>
      <c r="N241" s="23" t="str">
        <f t="shared" si="8"/>
        <v>дистанции горные</v>
      </c>
      <c r="P241" s="23"/>
      <c r="Q241" s="47" t="e">
        <f>VLOOKUP($B241,[1]Лист1!$B$5:$G$100,5,0)</f>
        <v>#N/A</v>
      </c>
      <c r="R241" s="47" t="e">
        <f>VLOOKUP($B241,[1]Лист1!$B$5:$G$100,5,0)</f>
        <v>#N/A</v>
      </c>
      <c r="S241" s="23"/>
      <c r="T241" t="s">
        <v>466</v>
      </c>
      <c r="U241" t="s">
        <v>464</v>
      </c>
    </row>
    <row r="242" spans="1:21" x14ac:dyDescent="0.25">
      <c r="A242" s="6">
        <v>240</v>
      </c>
      <c r="B242" s="7" t="s">
        <v>159</v>
      </c>
      <c r="C242" s="8"/>
      <c r="D242" s="8">
        <f t="shared" si="11"/>
        <v>2021</v>
      </c>
      <c r="E242" s="24" t="s">
        <v>32</v>
      </c>
      <c r="F242" s="24"/>
      <c r="G242" s="10" t="s">
        <v>8</v>
      </c>
      <c r="H242" s="9">
        <v>43097</v>
      </c>
      <c r="I242" s="11">
        <v>271</v>
      </c>
      <c r="J242" s="10" t="s">
        <v>266</v>
      </c>
      <c r="K242" s="9"/>
      <c r="L242" s="11"/>
      <c r="M242" s="9"/>
      <c r="N242" s="23" t="str">
        <f t="shared" si="8"/>
        <v/>
      </c>
      <c r="P242" s="23"/>
      <c r="Q242" s="47" t="e">
        <f>VLOOKUP($B242,[1]Лист1!$B$5:$G$100,5,0)</f>
        <v>#N/A</v>
      </c>
      <c r="R242" s="47" t="e">
        <f>VLOOKUP($B242,[1]Лист1!$B$5:$G$100,5,0)</f>
        <v>#N/A</v>
      </c>
      <c r="S242" s="23"/>
    </row>
    <row r="243" spans="1:21" x14ac:dyDescent="0.25">
      <c r="A243" s="6">
        <v>241</v>
      </c>
      <c r="B243" s="7" t="s">
        <v>160</v>
      </c>
      <c r="C243" s="8">
        <v>1995</v>
      </c>
      <c r="D243" s="8">
        <f t="shared" si="11"/>
        <v>26</v>
      </c>
      <c r="E243" s="24" t="s">
        <v>10</v>
      </c>
      <c r="F243" s="24"/>
      <c r="G243" s="10" t="s">
        <v>18</v>
      </c>
      <c r="H243" s="9">
        <v>42097</v>
      </c>
      <c r="I243" s="8">
        <v>1174</v>
      </c>
      <c r="J243" s="10" t="s">
        <v>15</v>
      </c>
      <c r="K243" s="9">
        <v>44242</v>
      </c>
      <c r="L243" s="11" t="s">
        <v>378</v>
      </c>
      <c r="M243" s="9">
        <f>K243+365-1</f>
        <v>44606</v>
      </c>
      <c r="N243" s="23" t="str">
        <f t="shared" si="8"/>
        <v>дистанции пешеходные</v>
      </c>
      <c r="P243" s="23"/>
      <c r="Q243" s="47" t="e">
        <f>VLOOKUP($B243,[1]Лист1!$B$5:$G$100,5,0)</f>
        <v>#N/A</v>
      </c>
      <c r="R243" s="47" t="e">
        <f>VLOOKUP($B243,[1]Лист1!$B$5:$G$100,5,0)</f>
        <v>#N/A</v>
      </c>
      <c r="S243" s="23"/>
      <c r="U243" s="67" t="s">
        <v>461</v>
      </c>
    </row>
    <row r="244" spans="1:21" x14ac:dyDescent="0.25">
      <c r="A244" s="6">
        <v>242</v>
      </c>
      <c r="B244" s="24" t="s">
        <v>284</v>
      </c>
      <c r="C244" s="8"/>
      <c r="D244" s="8">
        <f t="shared" si="11"/>
        <v>2021</v>
      </c>
      <c r="E244" s="24" t="s">
        <v>14</v>
      </c>
      <c r="F244" s="24"/>
      <c r="G244" s="10" t="s">
        <v>15</v>
      </c>
      <c r="H244" s="9">
        <v>43349</v>
      </c>
      <c r="I244" s="11" t="s">
        <v>34</v>
      </c>
      <c r="J244" s="10" t="s">
        <v>266</v>
      </c>
      <c r="K244" s="9"/>
      <c r="L244" s="11"/>
      <c r="M244" s="9"/>
      <c r="N244" s="23" t="str">
        <f t="shared" si="8"/>
        <v/>
      </c>
      <c r="P244" s="23"/>
      <c r="Q244" s="47" t="e">
        <f>VLOOKUP($B244,[1]Лист1!$B$5:$G$100,5,0)</f>
        <v>#N/A</v>
      </c>
      <c r="R244" s="47" t="e">
        <f>VLOOKUP($B244,[1]Лист1!$B$5:$G$100,5,0)</f>
        <v>#N/A</v>
      </c>
      <c r="S244" s="23"/>
    </row>
    <row r="245" spans="1:21" x14ac:dyDescent="0.25">
      <c r="A245" s="6">
        <v>243</v>
      </c>
      <c r="B245" s="24" t="s">
        <v>161</v>
      </c>
      <c r="C245" s="8">
        <v>1991</v>
      </c>
      <c r="D245" s="8">
        <f t="shared" si="11"/>
        <v>30</v>
      </c>
      <c r="E245" s="24" t="s">
        <v>10</v>
      </c>
      <c r="F245" s="24"/>
      <c r="G245" s="10" t="s">
        <v>15</v>
      </c>
      <c r="H245" s="9">
        <v>43178</v>
      </c>
      <c r="I245" s="11">
        <v>49</v>
      </c>
      <c r="J245" s="10" t="s">
        <v>15</v>
      </c>
      <c r="K245" s="9">
        <v>44286</v>
      </c>
      <c r="L245" s="11" t="s">
        <v>415</v>
      </c>
      <c r="M245" s="9">
        <f>K245+365-1</f>
        <v>44650</v>
      </c>
      <c r="N245" s="23" t="str">
        <f t="shared" si="8"/>
        <v>дистанции пешеходные</v>
      </c>
      <c r="Q245" s="47">
        <f>VLOOKUP($B245,[1]Лист1!$B$5:$G$200,4,0)</f>
        <v>0</v>
      </c>
      <c r="R245" s="47">
        <f>VLOOKUP($B245,[1]Лист1!$B$5:$G$100,5,0)</f>
        <v>0</v>
      </c>
      <c r="T245" s="23" t="s">
        <v>427</v>
      </c>
      <c r="U245" s="67" t="s">
        <v>461</v>
      </c>
    </row>
    <row r="246" spans="1:21" x14ac:dyDescent="0.25">
      <c r="A246" s="6">
        <v>244</v>
      </c>
      <c r="B246" s="7" t="s">
        <v>162</v>
      </c>
      <c r="C246" s="8">
        <v>2003</v>
      </c>
      <c r="D246" s="8">
        <f t="shared" si="11"/>
        <v>18</v>
      </c>
      <c r="E246" s="24" t="s">
        <v>10</v>
      </c>
      <c r="F246" s="24"/>
      <c r="G246" s="10" t="s">
        <v>11</v>
      </c>
      <c r="H246" s="9">
        <v>43146</v>
      </c>
      <c r="I246" s="11" t="s">
        <v>25</v>
      </c>
      <c r="J246" s="10" t="s">
        <v>266</v>
      </c>
      <c r="K246" s="9"/>
      <c r="L246" s="11"/>
      <c r="M246" s="9"/>
      <c r="N246" s="23" t="str">
        <f t="shared" si="8"/>
        <v/>
      </c>
      <c r="P246" s="23"/>
      <c r="Q246" s="47" t="e">
        <f>VLOOKUP($B246,[1]Лист1!$B$5:$G$100,5,0)</f>
        <v>#N/A</v>
      </c>
      <c r="R246" s="47" t="e">
        <f>VLOOKUP($B246,[1]Лист1!$B$5:$G$100,5,0)</f>
        <v>#N/A</v>
      </c>
      <c r="S246" s="23"/>
    </row>
    <row r="247" spans="1:21" x14ac:dyDescent="0.25">
      <c r="A247" s="6">
        <v>245</v>
      </c>
      <c r="B247" s="24" t="s">
        <v>298</v>
      </c>
      <c r="C247" s="8"/>
      <c r="D247" s="8">
        <f t="shared" si="11"/>
        <v>2021</v>
      </c>
      <c r="E247" s="24" t="s">
        <v>289</v>
      </c>
      <c r="F247" s="24"/>
      <c r="G247" s="10" t="s">
        <v>15</v>
      </c>
      <c r="H247" s="9">
        <v>43577</v>
      </c>
      <c r="I247" s="11" t="s">
        <v>301</v>
      </c>
      <c r="J247" s="10" t="s">
        <v>15</v>
      </c>
      <c r="K247" s="12">
        <v>44308</v>
      </c>
      <c r="L247" s="11" t="s">
        <v>365</v>
      </c>
      <c r="M247" s="9">
        <f>K247+365-1</f>
        <v>44672</v>
      </c>
      <c r="N247" s="23" t="str">
        <f t="shared" si="8"/>
        <v>дистанции на средствах передвижения (кони)</v>
      </c>
      <c r="P247" s="23"/>
      <c r="Q247" s="47" t="e">
        <f>VLOOKUP($B247,[1]Лист1!$B$5:$G$100,5,0)</f>
        <v>#N/A</v>
      </c>
      <c r="R247" s="47" t="e">
        <f>VLOOKUP($B247,[1]Лист1!$B$5:$G$100,5,0)</f>
        <v>#N/A</v>
      </c>
      <c r="S247" s="23"/>
    </row>
    <row r="248" spans="1:21" x14ac:dyDescent="0.25">
      <c r="A248" s="6">
        <v>246</v>
      </c>
      <c r="B248" s="24" t="s">
        <v>241</v>
      </c>
      <c r="C248" s="8"/>
      <c r="D248" s="8">
        <f t="shared" si="11"/>
        <v>2021</v>
      </c>
      <c r="E248" s="24" t="s">
        <v>7</v>
      </c>
      <c r="F248" s="24"/>
      <c r="G248" s="10" t="s">
        <v>15</v>
      </c>
      <c r="H248" s="9">
        <v>43326</v>
      </c>
      <c r="I248" s="11" t="s">
        <v>362</v>
      </c>
      <c r="J248" s="10" t="s">
        <v>15</v>
      </c>
      <c r="K248" s="9">
        <v>44067</v>
      </c>
      <c r="L248" s="11" t="s">
        <v>365</v>
      </c>
      <c r="M248" s="9">
        <f>K248+365-1</f>
        <v>44431</v>
      </c>
      <c r="N248" s="23" t="str">
        <f t="shared" si="8"/>
        <v>дистанции горные</v>
      </c>
      <c r="P248" s="23"/>
      <c r="Q248" s="47" t="e">
        <f>VLOOKUP($B248,[1]Лист1!$B$5:$G$100,5,0)</f>
        <v>#N/A</v>
      </c>
      <c r="R248" s="47" t="e">
        <f>VLOOKUP($B248,[1]Лист1!$B$5:$G$100,5,0)</f>
        <v>#N/A</v>
      </c>
      <c r="S248" s="23"/>
      <c r="T248" t="s">
        <v>463</v>
      </c>
      <c r="U248" t="s">
        <v>467</v>
      </c>
    </row>
    <row r="249" spans="1:21" x14ac:dyDescent="0.25">
      <c r="A249" s="6">
        <v>247</v>
      </c>
      <c r="B249" s="43" t="s">
        <v>337</v>
      </c>
      <c r="C249" s="8"/>
      <c r="D249" s="8">
        <f t="shared" si="11"/>
        <v>2021</v>
      </c>
      <c r="E249" s="24" t="s">
        <v>7</v>
      </c>
      <c r="F249" s="24"/>
      <c r="G249" s="10" t="s">
        <v>15</v>
      </c>
      <c r="H249" s="9">
        <v>43577</v>
      </c>
      <c r="I249" s="11" t="s">
        <v>301</v>
      </c>
      <c r="J249" s="10" t="s">
        <v>15</v>
      </c>
      <c r="K249" s="9">
        <v>44308</v>
      </c>
      <c r="L249" s="11" t="s">
        <v>365</v>
      </c>
      <c r="M249" s="9">
        <f>K249+365-1</f>
        <v>44672</v>
      </c>
      <c r="N249" s="23" t="str">
        <f t="shared" si="8"/>
        <v>дистанции горные</v>
      </c>
      <c r="P249" s="23"/>
      <c r="Q249" s="47" t="e">
        <f>VLOOKUP($B249,[1]Лист1!$B$5:$G$100,5,0)</f>
        <v>#N/A</v>
      </c>
      <c r="R249" s="47" t="e">
        <f>VLOOKUP($B249,[1]Лист1!$B$5:$G$100,5,0)</f>
        <v>#N/A</v>
      </c>
      <c r="S249" s="23"/>
      <c r="T249" t="s">
        <v>463</v>
      </c>
      <c r="U249" t="s">
        <v>467</v>
      </c>
    </row>
    <row r="250" spans="1:21" x14ac:dyDescent="0.25">
      <c r="A250" s="6">
        <v>248</v>
      </c>
      <c r="B250" s="24" t="s">
        <v>163</v>
      </c>
      <c r="C250" s="8">
        <v>1990</v>
      </c>
      <c r="D250" s="8">
        <f t="shared" si="11"/>
        <v>31</v>
      </c>
      <c r="E250" s="24" t="s">
        <v>10</v>
      </c>
      <c r="F250" s="24"/>
      <c r="G250" s="10" t="s">
        <v>18</v>
      </c>
      <c r="H250" s="9">
        <v>43244</v>
      </c>
      <c r="I250" s="11">
        <v>117</v>
      </c>
      <c r="J250" s="10" t="s">
        <v>18</v>
      </c>
      <c r="K250" s="9">
        <v>43980</v>
      </c>
      <c r="L250" s="11" t="s">
        <v>287</v>
      </c>
      <c r="M250" s="9">
        <f>K250+365*2-1</f>
        <v>44709</v>
      </c>
      <c r="N250" s="23" t="str">
        <f t="shared" si="8"/>
        <v>дистанции пешеходные</v>
      </c>
      <c r="P250" s="23"/>
      <c r="Q250" s="47">
        <f>VLOOKUP($B250,[1]Лист1!$B$5:$G$100,5,0)</f>
        <v>24</v>
      </c>
      <c r="R250" s="47">
        <f>VLOOKUP($B250,[1]Лист1!$B$5:$G$100,5,0)</f>
        <v>24</v>
      </c>
      <c r="S250" s="23"/>
      <c r="U250" s="67" t="s">
        <v>461</v>
      </c>
    </row>
    <row r="251" spans="1:21" x14ac:dyDescent="0.25">
      <c r="A251" s="6">
        <v>249</v>
      </c>
      <c r="B251" s="7" t="s">
        <v>164</v>
      </c>
      <c r="C251" s="8"/>
      <c r="D251" s="8">
        <f t="shared" si="11"/>
        <v>2021</v>
      </c>
      <c r="E251" s="24" t="s">
        <v>14</v>
      </c>
      <c r="F251" s="24"/>
      <c r="G251" s="10" t="s">
        <v>8</v>
      </c>
      <c r="H251" s="9">
        <v>42825</v>
      </c>
      <c r="I251" s="11">
        <v>39</v>
      </c>
      <c r="J251" s="10" t="s">
        <v>8</v>
      </c>
      <c r="K251" s="9">
        <v>44286</v>
      </c>
      <c r="L251" s="11" t="s">
        <v>415</v>
      </c>
      <c r="M251" s="9">
        <f>K251+365-1</f>
        <v>44650</v>
      </c>
      <c r="N251" s="23" t="str">
        <f t="shared" si="8"/>
        <v>дистанции на средствах передвижения (авто)</v>
      </c>
      <c r="P251" s="23"/>
      <c r="Q251" s="47" t="e">
        <f>VLOOKUP($B251,[1]Лист1!$B$5:$G$100,5,0)</f>
        <v>#N/A</v>
      </c>
      <c r="R251" s="47" t="e">
        <f>VLOOKUP($B251,[1]Лист1!$B$5:$G$100,5,0)</f>
        <v>#N/A</v>
      </c>
      <c r="S251" s="23"/>
    </row>
    <row r="252" spans="1:21" x14ac:dyDescent="0.25">
      <c r="A252" s="6">
        <v>250</v>
      </c>
      <c r="B252" s="7" t="s">
        <v>165</v>
      </c>
      <c r="C252" s="8">
        <v>1979</v>
      </c>
      <c r="D252" s="8">
        <f t="shared" si="11"/>
        <v>42</v>
      </c>
      <c r="E252" s="24" t="s">
        <v>10</v>
      </c>
      <c r="F252" s="24"/>
      <c r="G252" s="10" t="s">
        <v>8</v>
      </c>
      <c r="H252" s="9">
        <v>41345</v>
      </c>
      <c r="I252" s="8">
        <v>717</v>
      </c>
      <c r="J252" s="10" t="s">
        <v>8</v>
      </c>
      <c r="K252" s="9">
        <v>44242</v>
      </c>
      <c r="L252" s="11" t="s">
        <v>25</v>
      </c>
      <c r="M252" s="9">
        <f>K252+365*2-1</f>
        <v>44971</v>
      </c>
      <c r="N252" s="23" t="str">
        <f t="shared" si="8"/>
        <v>дистанции пешеходные</v>
      </c>
      <c r="P252" s="23"/>
      <c r="Q252" s="47">
        <f>VLOOKUP($B252,[1]Лист1!$B$5:$G$100,5,0)</f>
        <v>0</v>
      </c>
      <c r="R252" s="47">
        <f>VLOOKUP($B252,[1]Лист1!$B$5:$G$100,5,0)</f>
        <v>0</v>
      </c>
      <c r="S252" s="23"/>
      <c r="T252" s="23" t="s">
        <v>429</v>
      </c>
    </row>
    <row r="253" spans="1:21" x14ac:dyDescent="0.25">
      <c r="A253" s="6">
        <v>251</v>
      </c>
      <c r="B253" s="43" t="s">
        <v>338</v>
      </c>
      <c r="C253" s="8"/>
      <c r="D253" s="8">
        <f t="shared" si="11"/>
        <v>2021</v>
      </c>
      <c r="E253" s="24" t="s">
        <v>7</v>
      </c>
      <c r="F253" s="24"/>
      <c r="G253" s="10" t="s">
        <v>15</v>
      </c>
      <c r="H253" s="9">
        <v>43577</v>
      </c>
      <c r="I253" s="11" t="s">
        <v>301</v>
      </c>
      <c r="J253" s="10" t="s">
        <v>15</v>
      </c>
      <c r="K253" s="9">
        <v>44308</v>
      </c>
      <c r="L253" s="11" t="s">
        <v>365</v>
      </c>
      <c r="M253" s="9">
        <f>K253+365-1</f>
        <v>44672</v>
      </c>
      <c r="N253" s="23" t="str">
        <f t="shared" si="8"/>
        <v>дистанции горные</v>
      </c>
      <c r="P253" s="23"/>
      <c r="Q253" s="47" t="e">
        <f>VLOOKUP($B253,[1]Лист1!$B$5:$G$100,5,0)</f>
        <v>#N/A</v>
      </c>
      <c r="R253" s="47" t="e">
        <f>VLOOKUP($B253,[1]Лист1!$B$5:$G$100,5,0)</f>
        <v>#N/A</v>
      </c>
      <c r="S253" s="23"/>
      <c r="T253" t="s">
        <v>463</v>
      </c>
      <c r="U253" t="s">
        <v>467</v>
      </c>
    </row>
    <row r="254" spans="1:21" x14ac:dyDescent="0.25">
      <c r="A254" s="6">
        <v>252</v>
      </c>
      <c r="B254" s="7" t="s">
        <v>166</v>
      </c>
      <c r="C254" s="8">
        <v>2003</v>
      </c>
      <c r="D254" s="8">
        <f t="shared" si="11"/>
        <v>18</v>
      </c>
      <c r="E254" s="24" t="s">
        <v>10</v>
      </c>
      <c r="F254" s="24"/>
      <c r="G254" s="10" t="s">
        <v>15</v>
      </c>
      <c r="H254" s="12">
        <v>43914</v>
      </c>
      <c r="I254" s="11" t="s">
        <v>408</v>
      </c>
      <c r="J254" s="10" t="s">
        <v>15</v>
      </c>
      <c r="K254" s="9">
        <v>44286</v>
      </c>
      <c r="L254" s="11" t="s">
        <v>415</v>
      </c>
      <c r="M254" s="9">
        <f>K254+365-1</f>
        <v>44650</v>
      </c>
      <c r="N254" s="23" t="str">
        <f t="shared" si="8"/>
        <v>дистанции пешеходные</v>
      </c>
      <c r="P254" s="23"/>
      <c r="Q254" s="47">
        <f>VLOOKUP($B254,[1]Лист1!$B$5:$G$100,5,0)</f>
        <v>0</v>
      </c>
      <c r="R254" s="47">
        <f>VLOOKUP($B254,[1]Лист1!$B$5:$G$100,5,0)</f>
        <v>0</v>
      </c>
      <c r="S254" s="23"/>
      <c r="T254" s="23" t="s">
        <v>427</v>
      </c>
    </row>
    <row r="255" spans="1:21" x14ac:dyDescent="0.25">
      <c r="A255" s="6">
        <v>253</v>
      </c>
      <c r="B255" s="7" t="s">
        <v>396</v>
      </c>
      <c r="C255" s="8"/>
      <c r="D255" s="8">
        <f t="shared" si="11"/>
        <v>2021</v>
      </c>
      <c r="E255" s="24" t="s">
        <v>315</v>
      </c>
      <c r="F255" s="24"/>
      <c r="G255" s="10" t="s">
        <v>15</v>
      </c>
      <c r="H255" s="12">
        <v>43892</v>
      </c>
      <c r="I255" s="11" t="s">
        <v>381</v>
      </c>
      <c r="J255" s="10" t="s">
        <v>266</v>
      </c>
      <c r="K255" s="9"/>
      <c r="L255" s="11"/>
      <c r="M255" s="9"/>
      <c r="N255" s="23" t="str">
        <f t="shared" si="8"/>
        <v/>
      </c>
      <c r="P255" s="23"/>
      <c r="Q255" s="47" t="e">
        <f>VLOOKUP($B255,[1]Лист1!$B$5:$G$100,5,0)</f>
        <v>#N/A</v>
      </c>
      <c r="R255" s="47" t="e">
        <f>VLOOKUP($B255,[1]Лист1!$B$5:$G$100,5,0)</f>
        <v>#N/A</v>
      </c>
      <c r="S255" s="23"/>
      <c r="U255" s="64" t="s">
        <v>438</v>
      </c>
    </row>
    <row r="256" spans="1:21" x14ac:dyDescent="0.25">
      <c r="A256" s="6">
        <v>254</v>
      </c>
      <c r="B256" s="24" t="s">
        <v>249</v>
      </c>
      <c r="C256" s="8"/>
      <c r="D256" s="8">
        <f t="shared" si="11"/>
        <v>2021</v>
      </c>
      <c r="E256" s="24" t="s">
        <v>14</v>
      </c>
      <c r="F256" s="24"/>
      <c r="G256" s="10" t="s">
        <v>15</v>
      </c>
      <c r="H256" s="9">
        <v>43349</v>
      </c>
      <c r="I256" s="11" t="s">
        <v>34</v>
      </c>
      <c r="J256" s="10" t="s">
        <v>266</v>
      </c>
      <c r="K256" s="9"/>
      <c r="L256" s="11"/>
      <c r="M256" s="9"/>
      <c r="N256" s="23" t="str">
        <f t="shared" si="8"/>
        <v/>
      </c>
      <c r="P256" s="23"/>
      <c r="Q256" s="47" t="e">
        <f>VLOOKUP($B256,[1]Лист1!$B$5:$G$100,5,0)</f>
        <v>#N/A</v>
      </c>
      <c r="R256" s="47" t="e">
        <f>VLOOKUP($B256,[1]Лист1!$B$5:$G$100,5,0)</f>
        <v>#N/A</v>
      </c>
      <c r="S256" s="23"/>
    </row>
    <row r="257" spans="1:21" x14ac:dyDescent="0.25">
      <c r="A257" s="6">
        <v>255</v>
      </c>
      <c r="B257" s="7" t="s">
        <v>167</v>
      </c>
      <c r="C257" s="8"/>
      <c r="D257" s="8">
        <f t="shared" si="11"/>
        <v>2021</v>
      </c>
      <c r="E257" s="24" t="s">
        <v>7</v>
      </c>
      <c r="F257" s="24"/>
      <c r="G257" s="10" t="s">
        <v>15</v>
      </c>
      <c r="H257" s="12">
        <v>41737</v>
      </c>
      <c r="I257" s="11">
        <v>1150</v>
      </c>
      <c r="J257" s="10" t="s">
        <v>15</v>
      </c>
      <c r="K257" s="9">
        <v>44242</v>
      </c>
      <c r="L257" s="11" t="s">
        <v>378</v>
      </c>
      <c r="M257" s="9">
        <f>K257+365-1</f>
        <v>44606</v>
      </c>
      <c r="N257" s="23" t="str">
        <f t="shared" si="8"/>
        <v>дистанции горные</v>
      </c>
      <c r="P257" s="23"/>
      <c r="Q257" s="47" t="e">
        <f>VLOOKUP($B257,[1]Лист1!$B$5:$G$100,5,0)</f>
        <v>#N/A</v>
      </c>
      <c r="R257" s="47" t="e">
        <f>VLOOKUP($B257,[1]Лист1!$B$5:$G$100,5,0)</f>
        <v>#N/A</v>
      </c>
      <c r="S257" s="23"/>
      <c r="T257" t="s">
        <v>463</v>
      </c>
      <c r="U257" t="s">
        <v>467</v>
      </c>
    </row>
    <row r="258" spans="1:21" x14ac:dyDescent="0.25">
      <c r="A258" s="6">
        <v>256</v>
      </c>
      <c r="B258" s="7" t="s">
        <v>286</v>
      </c>
      <c r="C258" s="8">
        <v>1961</v>
      </c>
      <c r="D258" s="8">
        <f t="shared" si="11"/>
        <v>60</v>
      </c>
      <c r="E258" s="24" t="s">
        <v>10</v>
      </c>
      <c r="F258" s="24"/>
      <c r="G258" s="10" t="s">
        <v>15</v>
      </c>
      <c r="H258" s="12">
        <v>43563</v>
      </c>
      <c r="I258" s="11" t="s">
        <v>285</v>
      </c>
      <c r="J258" s="10" t="s">
        <v>15</v>
      </c>
      <c r="K258" s="12">
        <v>44308</v>
      </c>
      <c r="L258" s="11" t="s">
        <v>365</v>
      </c>
      <c r="M258" s="9">
        <f>K258+365-1</f>
        <v>44672</v>
      </c>
      <c r="N258" s="23" t="str">
        <f t="shared" si="8"/>
        <v>дистанции пешеходные</v>
      </c>
      <c r="P258" s="23"/>
      <c r="Q258" s="47">
        <f>VLOOKUP($B258,[1]Лист1!$B$5:$G$100,5,0)</f>
        <v>0</v>
      </c>
      <c r="R258" s="47">
        <f>VLOOKUP($B258,[1]Лист1!$B$5:$G$100,5,0)</f>
        <v>0</v>
      </c>
      <c r="S258" s="23"/>
    </row>
    <row r="259" spans="1:21" x14ac:dyDescent="0.25">
      <c r="A259" s="6">
        <v>257</v>
      </c>
      <c r="B259" s="43" t="s">
        <v>339</v>
      </c>
      <c r="C259" s="8"/>
      <c r="D259" s="8">
        <f t="shared" si="11"/>
        <v>2021</v>
      </c>
      <c r="E259" s="24" t="s">
        <v>7</v>
      </c>
      <c r="F259" s="24"/>
      <c r="G259" s="10" t="s">
        <v>15</v>
      </c>
      <c r="H259" s="9">
        <v>43577</v>
      </c>
      <c r="I259" s="11" t="s">
        <v>301</v>
      </c>
      <c r="J259" s="10" t="s">
        <v>15</v>
      </c>
      <c r="K259" s="9">
        <v>44308</v>
      </c>
      <c r="L259" s="11" t="s">
        <v>365</v>
      </c>
      <c r="M259" s="9">
        <f>K259+365-1</f>
        <v>44672</v>
      </c>
      <c r="N259" s="23" t="str">
        <f t="shared" si="8"/>
        <v>дистанции горные</v>
      </c>
      <c r="P259" s="23"/>
      <c r="Q259" s="47" t="e">
        <f>VLOOKUP($B259,[1]Лист1!$B$5:$G$100,5,0)</f>
        <v>#N/A</v>
      </c>
      <c r="R259" s="47" t="e">
        <f>VLOOKUP($B259,[1]Лист1!$B$5:$G$100,5,0)</f>
        <v>#N/A</v>
      </c>
      <c r="S259" s="23"/>
      <c r="T259" t="s">
        <v>463</v>
      </c>
      <c r="U259" t="s">
        <v>467</v>
      </c>
    </row>
    <row r="260" spans="1:21" x14ac:dyDescent="0.25">
      <c r="A260" s="6">
        <v>258</v>
      </c>
      <c r="B260" s="43" t="s">
        <v>340</v>
      </c>
      <c r="C260" s="8"/>
      <c r="D260" s="8">
        <f t="shared" si="11"/>
        <v>2021</v>
      </c>
      <c r="E260" s="24" t="s">
        <v>7</v>
      </c>
      <c r="F260" s="24"/>
      <c r="G260" s="10" t="s">
        <v>15</v>
      </c>
      <c r="H260" s="9">
        <v>43577</v>
      </c>
      <c r="I260" s="11" t="s">
        <v>301</v>
      </c>
      <c r="J260" s="10" t="s">
        <v>15</v>
      </c>
      <c r="K260" s="9">
        <v>44308</v>
      </c>
      <c r="L260" s="11" t="s">
        <v>365</v>
      </c>
      <c r="M260" s="9">
        <f>K260+365-1</f>
        <v>44672</v>
      </c>
      <c r="N260" s="23" t="str">
        <f t="shared" si="8"/>
        <v>дистанции горные</v>
      </c>
      <c r="P260" s="23"/>
      <c r="Q260" s="47" t="e">
        <f>VLOOKUP($B260,[1]Лист1!$B$5:$G$100,5,0)</f>
        <v>#N/A</v>
      </c>
      <c r="R260" s="47" t="e">
        <f>VLOOKUP($B260,[1]Лист1!$B$5:$G$100,5,0)</f>
        <v>#N/A</v>
      </c>
      <c r="S260" s="23"/>
      <c r="T260" t="s">
        <v>463</v>
      </c>
      <c r="U260" t="s">
        <v>467</v>
      </c>
    </row>
    <row r="261" spans="1:21" x14ac:dyDescent="0.25">
      <c r="A261" s="6">
        <v>259</v>
      </c>
      <c r="B261" s="43" t="s">
        <v>412</v>
      </c>
      <c r="C261" s="8"/>
      <c r="D261" s="8">
        <f t="shared" si="11"/>
        <v>2021</v>
      </c>
      <c r="E261" s="24" t="s">
        <v>7</v>
      </c>
      <c r="F261" s="24"/>
      <c r="G261" s="10" t="s">
        <v>8</v>
      </c>
      <c r="H261" s="9">
        <v>43677</v>
      </c>
      <c r="I261" s="11" t="s">
        <v>413</v>
      </c>
      <c r="J261" s="10" t="s">
        <v>8</v>
      </c>
      <c r="K261" s="9">
        <v>43677</v>
      </c>
      <c r="L261" s="11" t="s">
        <v>413</v>
      </c>
      <c r="M261" s="9">
        <f>K261+365*2</f>
        <v>44407</v>
      </c>
      <c r="N261" s="23" t="str">
        <f t="shared" si="8"/>
        <v>дистанции горные</v>
      </c>
      <c r="P261" s="23"/>
      <c r="S261" s="23"/>
      <c r="T261" t="s">
        <v>463</v>
      </c>
      <c r="U261" t="s">
        <v>468</v>
      </c>
    </row>
    <row r="262" spans="1:21" x14ac:dyDescent="0.25">
      <c r="A262" s="6">
        <v>260</v>
      </c>
      <c r="B262" s="43" t="s">
        <v>341</v>
      </c>
      <c r="C262" s="8"/>
      <c r="D262" s="8">
        <f t="shared" si="11"/>
        <v>2021</v>
      </c>
      <c r="E262" s="24" t="s">
        <v>315</v>
      </c>
      <c r="F262" s="24"/>
      <c r="G262" s="10" t="s">
        <v>15</v>
      </c>
      <c r="H262" s="9">
        <v>43577</v>
      </c>
      <c r="I262" s="11" t="s">
        <v>301</v>
      </c>
      <c r="J262" s="10" t="s">
        <v>266</v>
      </c>
      <c r="K262" s="9"/>
      <c r="L262" s="11"/>
      <c r="M262" s="9"/>
      <c r="N262" s="23" t="str">
        <f t="shared" si="8"/>
        <v/>
      </c>
      <c r="P262" s="23"/>
      <c r="Q262" s="47" t="e">
        <f>VLOOKUP($B262,[1]Лист1!$B$5:$G$100,5,0)</f>
        <v>#N/A</v>
      </c>
      <c r="R262" s="47" t="e">
        <f>VLOOKUP($B262,[1]Лист1!$B$5:$G$100,5,0)</f>
        <v>#N/A</v>
      </c>
      <c r="S262" s="23"/>
    </row>
    <row r="263" spans="1:21" x14ac:dyDescent="0.25">
      <c r="A263" s="6">
        <v>261</v>
      </c>
      <c r="B263" s="24" t="s">
        <v>168</v>
      </c>
      <c r="C263" s="8">
        <v>2002</v>
      </c>
      <c r="D263" s="8">
        <f t="shared" si="11"/>
        <v>19</v>
      </c>
      <c r="E263" s="24" t="s">
        <v>10</v>
      </c>
      <c r="F263" s="24"/>
      <c r="G263" s="10" t="s">
        <v>15</v>
      </c>
      <c r="H263" s="9">
        <v>43349</v>
      </c>
      <c r="I263" s="11" t="s">
        <v>34</v>
      </c>
      <c r="J263" s="10" t="s">
        <v>15</v>
      </c>
      <c r="K263" s="9">
        <v>44080</v>
      </c>
      <c r="L263" s="11" t="s">
        <v>416</v>
      </c>
      <c r="M263" s="9">
        <f>K263+365-1</f>
        <v>44444</v>
      </c>
      <c r="N263" s="23" t="str">
        <f t="shared" si="8"/>
        <v>дистанции пешеходные</v>
      </c>
      <c r="P263" s="23"/>
      <c r="Q263" s="47">
        <f>VLOOKUP($B263,[1]Лист1!$B$5:$G$100,5,0)</f>
        <v>0</v>
      </c>
      <c r="R263" s="47">
        <f>VLOOKUP($B263,[1]Лист1!$B$5:$G$100,5,0)</f>
        <v>0</v>
      </c>
      <c r="S263" s="23"/>
      <c r="T263" s="23" t="s">
        <v>427</v>
      </c>
    </row>
    <row r="264" spans="1:21" x14ac:dyDescent="0.25">
      <c r="A264" s="6">
        <v>262</v>
      </c>
      <c r="B264" s="24" t="s">
        <v>476</v>
      </c>
      <c r="C264" s="8"/>
      <c r="D264" s="8">
        <f t="shared" si="11"/>
        <v>2021</v>
      </c>
      <c r="E264" s="24" t="s">
        <v>289</v>
      </c>
      <c r="F264" s="24"/>
      <c r="G264" s="10" t="s">
        <v>15</v>
      </c>
      <c r="H264" s="9">
        <v>44341</v>
      </c>
      <c r="I264" s="11" t="s">
        <v>478</v>
      </c>
      <c r="J264" s="10" t="s">
        <v>15</v>
      </c>
      <c r="K264" s="9">
        <v>44341</v>
      </c>
      <c r="L264" s="11" t="s">
        <v>478</v>
      </c>
      <c r="M264" s="9">
        <f>K264+365-1</f>
        <v>44705</v>
      </c>
      <c r="N264" s="23" t="str">
        <f t="shared" si="8"/>
        <v>дистанции на средствах передвижения (кони)</v>
      </c>
      <c r="P264" s="23"/>
      <c r="S264" s="23"/>
    </row>
    <row r="265" spans="1:21" x14ac:dyDescent="0.25">
      <c r="A265" s="6">
        <v>263</v>
      </c>
      <c r="B265" s="24" t="s">
        <v>477</v>
      </c>
      <c r="C265" s="8"/>
      <c r="D265" s="8">
        <f t="shared" si="11"/>
        <v>2021</v>
      </c>
      <c r="E265" s="24" t="s">
        <v>289</v>
      </c>
      <c r="F265" s="24"/>
      <c r="G265" s="10" t="s">
        <v>15</v>
      </c>
      <c r="H265" s="9">
        <v>44341</v>
      </c>
      <c r="I265" s="11" t="s">
        <v>478</v>
      </c>
      <c r="J265" s="10" t="s">
        <v>15</v>
      </c>
      <c r="K265" s="9">
        <v>44341</v>
      </c>
      <c r="L265" s="11" t="s">
        <v>478</v>
      </c>
      <c r="M265" s="9">
        <f>K265+365-1</f>
        <v>44705</v>
      </c>
      <c r="N265" s="23" t="str">
        <f t="shared" si="8"/>
        <v>дистанции на средствах передвижения (кони)</v>
      </c>
      <c r="P265" s="23"/>
      <c r="S265" s="23"/>
    </row>
    <row r="266" spans="1:21" x14ac:dyDescent="0.25">
      <c r="A266" s="6">
        <v>264</v>
      </c>
      <c r="B266" s="43" t="s">
        <v>342</v>
      </c>
      <c r="C266" s="8"/>
      <c r="D266" s="8">
        <f t="shared" si="11"/>
        <v>2021</v>
      </c>
      <c r="E266" s="24" t="s">
        <v>7</v>
      </c>
      <c r="F266" s="24"/>
      <c r="G266" s="10" t="s">
        <v>15</v>
      </c>
      <c r="H266" s="9">
        <v>43577</v>
      </c>
      <c r="I266" s="11" t="s">
        <v>301</v>
      </c>
      <c r="J266" s="10" t="s">
        <v>15</v>
      </c>
      <c r="K266" s="9">
        <v>44308</v>
      </c>
      <c r="L266" s="11" t="s">
        <v>365</v>
      </c>
      <c r="M266" s="9">
        <f>K266+365-1</f>
        <v>44672</v>
      </c>
      <c r="N266" s="23" t="str">
        <f t="shared" si="8"/>
        <v>дистанции горные</v>
      </c>
      <c r="P266" s="23"/>
      <c r="Q266" s="47" t="e">
        <f>VLOOKUP($B266,[1]Лист1!$B$5:$G$100,5,0)</f>
        <v>#N/A</v>
      </c>
      <c r="R266" s="47" t="e">
        <f>VLOOKUP($B266,[1]Лист1!$B$5:$G$100,5,0)</f>
        <v>#N/A</v>
      </c>
      <c r="S266" s="23"/>
      <c r="T266" t="s">
        <v>463</v>
      </c>
      <c r="U266" t="s">
        <v>467</v>
      </c>
    </row>
    <row r="267" spans="1:21" x14ac:dyDescent="0.25">
      <c r="A267" s="6">
        <v>265</v>
      </c>
      <c r="B267" s="43" t="s">
        <v>343</v>
      </c>
      <c r="C267" s="8"/>
      <c r="D267" s="8">
        <f t="shared" si="11"/>
        <v>2021</v>
      </c>
      <c r="E267" s="24" t="s">
        <v>315</v>
      </c>
      <c r="F267" s="24"/>
      <c r="G267" s="10" t="s">
        <v>15</v>
      </c>
      <c r="H267" s="9">
        <v>43577</v>
      </c>
      <c r="I267" s="11" t="s">
        <v>301</v>
      </c>
      <c r="J267" s="10" t="s">
        <v>266</v>
      </c>
      <c r="K267" s="9"/>
      <c r="L267" s="11"/>
      <c r="M267" s="9"/>
      <c r="N267" s="23" t="str">
        <f t="shared" si="8"/>
        <v/>
      </c>
      <c r="P267" s="23"/>
      <c r="Q267" s="47" t="e">
        <f>VLOOKUP($B267,[1]Лист1!$B$5:$G$100,5,0)</f>
        <v>#N/A</v>
      </c>
      <c r="R267" s="47" t="e">
        <f>VLOOKUP($B267,[1]Лист1!$B$5:$G$100,5,0)</f>
        <v>#N/A</v>
      </c>
      <c r="S267" s="23"/>
    </row>
    <row r="268" spans="1:21" x14ac:dyDescent="0.25">
      <c r="A268" s="6">
        <v>266</v>
      </c>
      <c r="B268" s="24" t="s">
        <v>169</v>
      </c>
      <c r="C268" s="8"/>
      <c r="D268" s="8">
        <f t="shared" si="11"/>
        <v>2021</v>
      </c>
      <c r="E268" s="24" t="s">
        <v>32</v>
      </c>
      <c r="F268" s="24"/>
      <c r="G268" s="10" t="s">
        <v>18</v>
      </c>
      <c r="H268" s="9">
        <v>43349</v>
      </c>
      <c r="I268" s="11" t="s">
        <v>34</v>
      </c>
      <c r="J268" s="10" t="s">
        <v>266</v>
      </c>
      <c r="K268" s="9"/>
      <c r="L268" s="11"/>
      <c r="M268" s="9"/>
      <c r="N268" s="23" t="str">
        <f t="shared" si="8"/>
        <v/>
      </c>
      <c r="P268" s="23"/>
      <c r="Q268" s="47" t="e">
        <f>VLOOKUP($B268,[1]Лист1!$B$5:$G$100,5,0)</f>
        <v>#N/A</v>
      </c>
      <c r="R268" s="47" t="e">
        <f>VLOOKUP($B268,[1]Лист1!$B$5:$G$100,5,0)</f>
        <v>#N/A</v>
      </c>
      <c r="S268" s="23"/>
      <c r="U268" s="67" t="s">
        <v>461</v>
      </c>
    </row>
    <row r="269" spans="1:21" x14ac:dyDescent="0.25">
      <c r="A269" s="6">
        <v>267</v>
      </c>
      <c r="B269" s="24" t="s">
        <v>170</v>
      </c>
      <c r="C269" s="8"/>
      <c r="D269" s="8">
        <f t="shared" si="11"/>
        <v>2021</v>
      </c>
      <c r="E269" s="24" t="s">
        <v>32</v>
      </c>
      <c r="F269" s="24"/>
      <c r="G269" s="10" t="s">
        <v>18</v>
      </c>
      <c r="H269" s="9">
        <v>43349</v>
      </c>
      <c r="I269" s="11" t="s">
        <v>34</v>
      </c>
      <c r="J269" s="10" t="s">
        <v>266</v>
      </c>
      <c r="K269" s="9"/>
      <c r="L269" s="11"/>
      <c r="M269" s="9"/>
      <c r="N269" s="23" t="str">
        <f t="shared" si="8"/>
        <v/>
      </c>
      <c r="P269" s="23"/>
      <c r="Q269" s="47" t="e">
        <f>VLOOKUP($B269,[1]Лист1!$B$5:$G$100,5,0)</f>
        <v>#N/A</v>
      </c>
      <c r="R269" s="47" t="e">
        <f>VLOOKUP($B269,[1]Лист1!$B$5:$G$100,5,0)</f>
        <v>#N/A</v>
      </c>
      <c r="S269" s="23"/>
      <c r="U269" s="67" t="s">
        <v>461</v>
      </c>
    </row>
    <row r="270" spans="1:21" x14ac:dyDescent="0.25">
      <c r="A270" s="6">
        <v>268</v>
      </c>
      <c r="B270" s="7" t="s">
        <v>171</v>
      </c>
      <c r="C270" s="8">
        <v>1988</v>
      </c>
      <c r="D270" s="8">
        <f t="shared" si="11"/>
        <v>33</v>
      </c>
      <c r="E270" s="24" t="s">
        <v>10</v>
      </c>
      <c r="F270" s="24"/>
      <c r="G270" s="10" t="s">
        <v>8</v>
      </c>
      <c r="H270" s="9">
        <v>42606</v>
      </c>
      <c r="I270" s="10">
        <v>167</v>
      </c>
      <c r="J270" s="10" t="s">
        <v>8</v>
      </c>
      <c r="K270" s="9">
        <v>44067</v>
      </c>
      <c r="L270" s="11" t="s">
        <v>365</v>
      </c>
      <c r="M270" s="9">
        <f>K270+365*2-1</f>
        <v>44796</v>
      </c>
      <c r="N270" s="23" t="str">
        <f t="shared" si="8"/>
        <v>дистанции пешеходные</v>
      </c>
      <c r="P270" s="23"/>
      <c r="Q270" s="47">
        <f>VLOOKUP($B270,[1]Лист1!$B$5:$G$100,5,0)</f>
        <v>80</v>
      </c>
      <c r="R270" s="47">
        <f>VLOOKUP($B270,[1]Лист1!$B$5:$G$100,5,0)</f>
        <v>80</v>
      </c>
      <c r="S270" s="23"/>
      <c r="U270" s="67" t="s">
        <v>461</v>
      </c>
    </row>
    <row r="271" spans="1:21" x14ac:dyDescent="0.25">
      <c r="A271" s="6">
        <v>269</v>
      </c>
      <c r="B271" s="7" t="s">
        <v>172</v>
      </c>
      <c r="C271" s="8"/>
      <c r="D271" s="8">
        <f t="shared" si="11"/>
        <v>2021</v>
      </c>
      <c r="E271" s="24" t="s">
        <v>7</v>
      </c>
      <c r="F271" s="24"/>
      <c r="G271" s="10" t="s">
        <v>8</v>
      </c>
      <c r="H271" s="12">
        <v>41792</v>
      </c>
      <c r="I271" s="11" t="s">
        <v>265</v>
      </c>
      <c r="J271" s="10" t="s">
        <v>8</v>
      </c>
      <c r="K271" s="9">
        <v>44242</v>
      </c>
      <c r="L271" s="11" t="s">
        <v>25</v>
      </c>
      <c r="M271" s="9">
        <f>K271+365*2-1</f>
        <v>44971</v>
      </c>
      <c r="N271" s="23" t="str">
        <f t="shared" si="8"/>
        <v>дистанции горные</v>
      </c>
      <c r="P271" s="23"/>
      <c r="Q271" s="47" t="e">
        <f>VLOOKUP($B271,[1]Лист1!$B$5:$G$100,5,0)</f>
        <v>#N/A</v>
      </c>
      <c r="R271" s="47" t="e">
        <f>VLOOKUP($B271,[1]Лист1!$B$5:$G$100,5,0)</f>
        <v>#N/A</v>
      </c>
      <c r="S271" s="23"/>
      <c r="T271" t="s">
        <v>466</v>
      </c>
      <c r="U271" t="s">
        <v>464</v>
      </c>
    </row>
    <row r="272" spans="1:21" x14ac:dyDescent="0.25">
      <c r="A272" s="6">
        <v>270</v>
      </c>
      <c r="B272" s="7" t="s">
        <v>173</v>
      </c>
      <c r="C272" s="8">
        <v>1997</v>
      </c>
      <c r="D272" s="8">
        <f t="shared" si="11"/>
        <v>24</v>
      </c>
      <c r="E272" s="24" t="s">
        <v>10</v>
      </c>
      <c r="F272" s="24"/>
      <c r="G272" s="10" t="s">
        <v>15</v>
      </c>
      <c r="H272" s="9">
        <v>42097</v>
      </c>
      <c r="I272" s="8">
        <v>1174</v>
      </c>
      <c r="J272" s="10" t="s">
        <v>266</v>
      </c>
      <c r="K272" s="9"/>
      <c r="L272" s="11"/>
      <c r="M272" s="9"/>
      <c r="N272" s="23" t="str">
        <f t="shared" ref="N272:N335" si="12">IF(K272&gt;0,E272,"")</f>
        <v/>
      </c>
      <c r="P272" s="23"/>
      <c r="Q272" s="47" t="e">
        <f>VLOOKUP($B272,[1]Лист1!$B$5:$G$100,5,0)</f>
        <v>#N/A</v>
      </c>
      <c r="R272" s="47" t="e">
        <f>VLOOKUP($B272,[1]Лист1!$B$5:$G$100,5,0)</f>
        <v>#N/A</v>
      </c>
      <c r="S272" s="23"/>
    </row>
    <row r="273" spans="1:256" x14ac:dyDescent="0.25">
      <c r="A273" s="6">
        <v>271</v>
      </c>
      <c r="B273" s="7" t="s">
        <v>174</v>
      </c>
      <c r="C273" s="8">
        <v>1997</v>
      </c>
      <c r="D273" s="8">
        <f t="shared" si="11"/>
        <v>24</v>
      </c>
      <c r="E273" s="24" t="s">
        <v>10</v>
      </c>
      <c r="F273" s="24"/>
      <c r="G273" s="10" t="s">
        <v>15</v>
      </c>
      <c r="H273" s="9">
        <v>41697</v>
      </c>
      <c r="I273" s="8">
        <v>597</v>
      </c>
      <c r="J273" s="10" t="s">
        <v>266</v>
      </c>
      <c r="K273" s="9"/>
      <c r="L273" s="11"/>
      <c r="M273" s="9"/>
      <c r="N273" s="23" t="str">
        <f t="shared" si="12"/>
        <v/>
      </c>
      <c r="P273" s="23"/>
      <c r="Q273" s="47" t="e">
        <f>VLOOKUP($B273,[1]Лист1!$B$5:$G$100,5,0)</f>
        <v>#N/A</v>
      </c>
      <c r="R273" s="47" t="e">
        <f>VLOOKUP($B273,[1]Лист1!$B$5:$G$100,5,0)</f>
        <v>#N/A</v>
      </c>
      <c r="S273" s="23"/>
    </row>
    <row r="274" spans="1:256" x14ac:dyDescent="0.25">
      <c r="A274" s="6">
        <v>272</v>
      </c>
      <c r="B274" s="7" t="s">
        <v>397</v>
      </c>
      <c r="C274" s="8"/>
      <c r="D274" s="8">
        <f t="shared" si="11"/>
        <v>2021</v>
      </c>
      <c r="E274" s="24" t="s">
        <v>315</v>
      </c>
      <c r="F274" s="24"/>
      <c r="G274" s="10" t="s">
        <v>15</v>
      </c>
      <c r="H274" s="12">
        <v>43892</v>
      </c>
      <c r="I274" s="11" t="s">
        <v>381</v>
      </c>
      <c r="J274" s="10" t="s">
        <v>15</v>
      </c>
      <c r="K274" s="9">
        <v>44286</v>
      </c>
      <c r="L274" s="11" t="s">
        <v>415</v>
      </c>
      <c r="M274" s="9">
        <f>K274+365-1</f>
        <v>44650</v>
      </c>
      <c r="N274" s="23" t="str">
        <f t="shared" si="12"/>
        <v>маршруты</v>
      </c>
      <c r="P274" s="23"/>
      <c r="Q274" s="47" t="e">
        <f>VLOOKUP($B274,[1]Лист1!$B$5:$G$100,5,0)</f>
        <v>#N/A</v>
      </c>
      <c r="R274" s="47" t="e">
        <f>VLOOKUP($B274,[1]Лист1!$B$5:$G$100,5,0)</f>
        <v>#N/A</v>
      </c>
      <c r="S274" s="23"/>
      <c r="U274" s="64" t="s">
        <v>438</v>
      </c>
    </row>
    <row r="275" spans="1:256" x14ac:dyDescent="0.25">
      <c r="A275" s="6">
        <v>273</v>
      </c>
      <c r="B275" s="7" t="s">
        <v>175</v>
      </c>
      <c r="C275" s="8"/>
      <c r="D275" s="8">
        <f t="shared" si="11"/>
        <v>2021</v>
      </c>
      <c r="E275" s="24" t="s">
        <v>7</v>
      </c>
      <c r="F275" s="24"/>
      <c r="G275" s="10" t="s">
        <v>15</v>
      </c>
      <c r="H275" s="12">
        <v>41666</v>
      </c>
      <c r="I275" s="11">
        <v>195</v>
      </c>
      <c r="J275" s="10" t="s">
        <v>15</v>
      </c>
      <c r="K275" s="9">
        <v>44242</v>
      </c>
      <c r="L275" s="11" t="s">
        <v>378</v>
      </c>
      <c r="M275" s="9">
        <f>K275+365-1</f>
        <v>44606</v>
      </c>
      <c r="N275" s="23" t="str">
        <f t="shared" si="12"/>
        <v>дистанции горные</v>
      </c>
      <c r="P275" s="23"/>
      <c r="Q275" s="47" t="e">
        <f>VLOOKUP($B275,[1]Лист1!$B$5:$G$100,5,0)</f>
        <v>#N/A</v>
      </c>
      <c r="R275" s="47" t="e">
        <f>VLOOKUP($B275,[1]Лист1!$B$5:$G$100,5,0)</f>
        <v>#N/A</v>
      </c>
      <c r="S275" s="23"/>
      <c r="T275" t="s">
        <v>463</v>
      </c>
      <c r="U275" t="s">
        <v>467</v>
      </c>
    </row>
    <row r="276" spans="1:256" x14ac:dyDescent="0.25">
      <c r="A276" s="6">
        <v>274</v>
      </c>
      <c r="B276" s="7" t="s">
        <v>177</v>
      </c>
      <c r="C276" s="8"/>
      <c r="D276" s="8">
        <f t="shared" si="11"/>
        <v>2021</v>
      </c>
      <c r="E276" s="24" t="s">
        <v>10</v>
      </c>
      <c r="F276" s="24" t="s">
        <v>356</v>
      </c>
      <c r="G276" s="10" t="s">
        <v>73</v>
      </c>
      <c r="H276" s="9">
        <v>43188</v>
      </c>
      <c r="I276" s="11" t="s">
        <v>360</v>
      </c>
      <c r="J276" s="10" t="s">
        <v>73</v>
      </c>
      <c r="K276" s="9">
        <v>43451</v>
      </c>
      <c r="L276" s="11" t="s">
        <v>267</v>
      </c>
      <c r="M276" s="9">
        <f>K276+365*4</f>
        <v>44911</v>
      </c>
      <c r="N276" s="23" t="str">
        <f t="shared" si="12"/>
        <v>дистанции пешеходные</v>
      </c>
      <c r="P276" s="23"/>
      <c r="Q276" s="47">
        <f>VLOOKUP($B276,[1]Лист1!$B$5:$G$100,5,0)</f>
        <v>30</v>
      </c>
      <c r="R276" s="47">
        <f>VLOOKUP($B276,[1]Лист1!$B$5:$G$100,5,0)</f>
        <v>30</v>
      </c>
      <c r="S276" s="23"/>
    </row>
    <row r="277" spans="1:256" s="14" customFormat="1" x14ac:dyDescent="0.25">
      <c r="A277" s="6">
        <v>275</v>
      </c>
      <c r="B277" s="24" t="s">
        <v>242</v>
      </c>
      <c r="C277" s="8"/>
      <c r="D277" s="8">
        <f t="shared" si="11"/>
        <v>2021</v>
      </c>
      <c r="E277" s="24" t="s">
        <v>7</v>
      </c>
      <c r="F277" s="24"/>
      <c r="G277" s="10" t="s">
        <v>15</v>
      </c>
      <c r="H277" s="9">
        <v>43326</v>
      </c>
      <c r="I277" s="11" t="s">
        <v>362</v>
      </c>
      <c r="J277" s="10" t="s">
        <v>15</v>
      </c>
      <c r="K277" s="9">
        <v>44067</v>
      </c>
      <c r="L277" s="11" t="s">
        <v>365</v>
      </c>
      <c r="M277" s="9">
        <f>K277+365-1</f>
        <v>44431</v>
      </c>
      <c r="N277" s="23" t="str">
        <f t="shared" si="12"/>
        <v>дистанции горные</v>
      </c>
      <c r="O277" s="23"/>
      <c r="P277" s="23"/>
      <c r="Q277" s="47" t="e">
        <f>VLOOKUP($B277,[1]Лист1!$B$5:$G$100,5,0)</f>
        <v>#N/A</v>
      </c>
      <c r="R277" s="47" t="e">
        <f>VLOOKUP($B277,[1]Лист1!$B$5:$G$100,5,0)</f>
        <v>#N/A</v>
      </c>
      <c r="S277" s="23"/>
      <c r="T277" t="s">
        <v>466</v>
      </c>
      <c r="U277" t="s">
        <v>469</v>
      </c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  <c r="BP277" s="23"/>
      <c r="BQ277" s="23"/>
      <c r="BR277" s="23"/>
      <c r="BS277" s="23"/>
      <c r="BT277" s="23"/>
      <c r="BU277" s="23"/>
      <c r="BV277" s="23"/>
      <c r="BW277" s="23"/>
      <c r="BX277" s="23"/>
      <c r="BY277" s="23"/>
      <c r="BZ277" s="23"/>
      <c r="CA277" s="23"/>
      <c r="CB277" s="23"/>
      <c r="CC277" s="23"/>
      <c r="CD277" s="23"/>
      <c r="CE277" s="23"/>
      <c r="CF277" s="23"/>
      <c r="CG277" s="23"/>
      <c r="CH277" s="23"/>
      <c r="CI277" s="23"/>
      <c r="CJ277" s="23"/>
      <c r="CK277" s="23"/>
      <c r="CL277" s="23"/>
      <c r="CM277" s="23"/>
      <c r="CN277" s="23"/>
      <c r="CO277" s="23"/>
      <c r="CP277" s="23"/>
      <c r="CQ277" s="23"/>
      <c r="CR277" s="23"/>
      <c r="CS277" s="23"/>
      <c r="CT277" s="23"/>
      <c r="CU277" s="23"/>
      <c r="CV277" s="23"/>
      <c r="CW277" s="23"/>
      <c r="CX277" s="23"/>
      <c r="CY277" s="23"/>
      <c r="CZ277" s="23"/>
      <c r="DA277" s="23"/>
      <c r="DB277" s="23"/>
      <c r="DC277" s="23"/>
      <c r="DD277" s="23"/>
      <c r="DE277" s="23"/>
      <c r="DF277" s="23"/>
      <c r="DG277" s="23"/>
      <c r="DH277" s="23"/>
      <c r="DI277" s="23"/>
      <c r="DJ277" s="23"/>
      <c r="DK277" s="23"/>
      <c r="DL277" s="23"/>
      <c r="DM277" s="23"/>
      <c r="DN277" s="23"/>
      <c r="DO277" s="23"/>
      <c r="DP277" s="23"/>
      <c r="DQ277" s="23"/>
      <c r="DR277" s="23"/>
      <c r="DS277" s="23"/>
      <c r="DT277" s="23"/>
      <c r="DU277" s="23"/>
      <c r="DV277" s="23"/>
      <c r="DW277" s="23"/>
      <c r="DX277" s="23"/>
      <c r="DY277" s="23"/>
      <c r="DZ277" s="23"/>
      <c r="EA277" s="23"/>
      <c r="EB277" s="23"/>
      <c r="EC277" s="23"/>
      <c r="ED277" s="23"/>
      <c r="EE277" s="23"/>
      <c r="EF277" s="23"/>
      <c r="EG277" s="23"/>
      <c r="EH277" s="23"/>
      <c r="EI277" s="23"/>
      <c r="EJ277" s="23"/>
      <c r="EK277" s="23"/>
      <c r="EL277" s="23"/>
      <c r="EM277" s="23"/>
      <c r="EN277" s="23"/>
      <c r="EO277" s="23"/>
      <c r="EP277" s="23"/>
      <c r="EQ277" s="23"/>
      <c r="ER277" s="23"/>
      <c r="ES277" s="23"/>
      <c r="ET277" s="23"/>
      <c r="EU277" s="23"/>
      <c r="EV277" s="23"/>
      <c r="EW277" s="23"/>
      <c r="EX277" s="23"/>
      <c r="EY277" s="23"/>
      <c r="EZ277" s="23"/>
      <c r="FA277" s="23"/>
      <c r="FB277" s="23"/>
      <c r="FC277" s="23"/>
      <c r="FD277" s="23"/>
      <c r="FE277" s="23"/>
      <c r="FF277" s="23"/>
      <c r="FG277" s="23"/>
      <c r="FH277" s="23"/>
      <c r="FI277" s="23"/>
      <c r="FJ277" s="23"/>
      <c r="FK277" s="23"/>
      <c r="FL277" s="23"/>
      <c r="FM277" s="23"/>
      <c r="FN277" s="23"/>
      <c r="FO277" s="23"/>
      <c r="FP277" s="23"/>
      <c r="FQ277" s="23"/>
      <c r="FR277" s="23"/>
      <c r="FS277" s="23"/>
      <c r="FT277" s="23"/>
      <c r="FU277" s="23"/>
      <c r="FV277" s="23"/>
      <c r="FW277" s="23"/>
      <c r="FX277" s="23"/>
      <c r="FY277" s="23"/>
      <c r="FZ277" s="23"/>
      <c r="GA277" s="23"/>
      <c r="GB277" s="23"/>
      <c r="GC277" s="23"/>
      <c r="GD277" s="23"/>
      <c r="GE277" s="23"/>
      <c r="GF277" s="23"/>
      <c r="GG277" s="23"/>
      <c r="GH277" s="23"/>
      <c r="GI277" s="23"/>
      <c r="GJ277" s="23"/>
      <c r="GK277" s="23"/>
      <c r="GL277" s="23"/>
      <c r="GM277" s="23"/>
      <c r="GN277" s="23"/>
      <c r="GO277" s="23"/>
      <c r="GP277" s="23"/>
      <c r="GQ277" s="23"/>
      <c r="GR277" s="23"/>
      <c r="GS277" s="23"/>
      <c r="GT277" s="23"/>
      <c r="GU277" s="23"/>
      <c r="GV277" s="23"/>
      <c r="GW277" s="23"/>
      <c r="GX277" s="23"/>
      <c r="GY277" s="23"/>
      <c r="GZ277" s="23"/>
      <c r="HA277" s="23"/>
      <c r="HB277" s="23"/>
      <c r="HC277" s="23"/>
      <c r="HD277" s="23"/>
      <c r="HE277" s="23"/>
      <c r="HF277" s="23"/>
      <c r="HG277" s="23"/>
      <c r="HH277" s="23"/>
      <c r="HI277" s="23"/>
      <c r="HJ277" s="23"/>
      <c r="HK277" s="23"/>
      <c r="HL277" s="23"/>
      <c r="HM277" s="23"/>
      <c r="HN277" s="23"/>
      <c r="HO277" s="23"/>
      <c r="HP277" s="23"/>
      <c r="HQ277" s="23"/>
      <c r="HR277" s="23"/>
      <c r="HS277" s="23"/>
      <c r="HT277" s="23"/>
      <c r="HU277" s="23"/>
      <c r="HV277" s="23"/>
      <c r="HW277" s="23"/>
      <c r="HX277" s="23"/>
      <c r="HY277" s="23"/>
      <c r="HZ277" s="23"/>
      <c r="IA277" s="23"/>
      <c r="IB277" s="23"/>
      <c r="IC277" s="23"/>
      <c r="ID277" s="23"/>
      <c r="IE277" s="23"/>
      <c r="IF277" s="23"/>
      <c r="IG277" s="23"/>
      <c r="IH277" s="23"/>
      <c r="II277" s="23"/>
      <c r="IJ277" s="23"/>
      <c r="IK277" s="23"/>
      <c r="IL277" s="23"/>
      <c r="IM277" s="23"/>
      <c r="IN277" s="23"/>
      <c r="IO277" s="23"/>
      <c r="IP277" s="23"/>
      <c r="IQ277" s="23"/>
      <c r="IR277" s="23"/>
      <c r="IS277" s="23"/>
      <c r="IT277" s="23"/>
      <c r="IU277" s="23"/>
      <c r="IV277" s="23"/>
    </row>
    <row r="278" spans="1:256" s="14" customFormat="1" x14ac:dyDescent="0.25">
      <c r="A278" s="6">
        <v>276</v>
      </c>
      <c r="B278" s="24" t="s">
        <v>425</v>
      </c>
      <c r="C278" s="8"/>
      <c r="D278" s="8">
        <f t="shared" si="11"/>
        <v>2021</v>
      </c>
      <c r="E278" s="24" t="s">
        <v>315</v>
      </c>
      <c r="F278" s="24"/>
      <c r="G278" s="10" t="s">
        <v>15</v>
      </c>
      <c r="H278" s="9">
        <v>44132</v>
      </c>
      <c r="I278" s="11" t="s">
        <v>422</v>
      </c>
      <c r="J278" s="10" t="s">
        <v>15</v>
      </c>
      <c r="K278" s="9">
        <v>44132</v>
      </c>
      <c r="L278" s="11" t="s">
        <v>422</v>
      </c>
      <c r="M278" s="9">
        <f>K278+365-1</f>
        <v>44496</v>
      </c>
      <c r="N278" s="23" t="str">
        <f t="shared" si="12"/>
        <v>маршруты</v>
      </c>
      <c r="O278" s="23"/>
      <c r="P278" s="23"/>
      <c r="Q278" s="47"/>
      <c r="R278" s="47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  <c r="BP278" s="23"/>
      <c r="BQ278" s="23"/>
      <c r="BR278" s="23"/>
      <c r="BS278" s="23"/>
      <c r="BT278" s="23"/>
      <c r="BU278" s="23"/>
      <c r="BV278" s="23"/>
      <c r="BW278" s="23"/>
      <c r="BX278" s="23"/>
      <c r="BY278" s="23"/>
      <c r="BZ278" s="23"/>
      <c r="CA278" s="23"/>
      <c r="CB278" s="23"/>
      <c r="CC278" s="23"/>
      <c r="CD278" s="23"/>
      <c r="CE278" s="23"/>
      <c r="CF278" s="23"/>
      <c r="CG278" s="23"/>
      <c r="CH278" s="23"/>
      <c r="CI278" s="23"/>
      <c r="CJ278" s="23"/>
      <c r="CK278" s="23"/>
      <c r="CL278" s="23"/>
      <c r="CM278" s="23"/>
      <c r="CN278" s="23"/>
      <c r="CO278" s="23"/>
      <c r="CP278" s="23"/>
      <c r="CQ278" s="23"/>
      <c r="CR278" s="23"/>
      <c r="CS278" s="23"/>
      <c r="CT278" s="23"/>
      <c r="CU278" s="23"/>
      <c r="CV278" s="23"/>
      <c r="CW278" s="23"/>
      <c r="CX278" s="23"/>
      <c r="CY278" s="23"/>
      <c r="CZ278" s="23"/>
      <c r="DA278" s="23"/>
      <c r="DB278" s="23"/>
      <c r="DC278" s="23"/>
      <c r="DD278" s="23"/>
      <c r="DE278" s="23"/>
      <c r="DF278" s="23"/>
      <c r="DG278" s="23"/>
      <c r="DH278" s="23"/>
      <c r="DI278" s="23"/>
      <c r="DJ278" s="23"/>
      <c r="DK278" s="23"/>
      <c r="DL278" s="23"/>
      <c r="DM278" s="23"/>
      <c r="DN278" s="23"/>
      <c r="DO278" s="23"/>
      <c r="DP278" s="23"/>
      <c r="DQ278" s="23"/>
      <c r="DR278" s="23"/>
      <c r="DS278" s="23"/>
      <c r="DT278" s="23"/>
      <c r="DU278" s="23"/>
      <c r="DV278" s="23"/>
      <c r="DW278" s="23"/>
      <c r="DX278" s="23"/>
      <c r="DY278" s="23"/>
      <c r="DZ278" s="23"/>
      <c r="EA278" s="23"/>
      <c r="EB278" s="23"/>
      <c r="EC278" s="23"/>
      <c r="ED278" s="23"/>
      <c r="EE278" s="23"/>
      <c r="EF278" s="23"/>
      <c r="EG278" s="23"/>
      <c r="EH278" s="23"/>
      <c r="EI278" s="23"/>
      <c r="EJ278" s="23"/>
      <c r="EK278" s="23"/>
      <c r="EL278" s="23"/>
      <c r="EM278" s="23"/>
      <c r="EN278" s="23"/>
      <c r="EO278" s="23"/>
      <c r="EP278" s="23"/>
      <c r="EQ278" s="23"/>
      <c r="ER278" s="23"/>
      <c r="ES278" s="23"/>
      <c r="ET278" s="23"/>
      <c r="EU278" s="23"/>
      <c r="EV278" s="23"/>
      <c r="EW278" s="23"/>
      <c r="EX278" s="23"/>
      <c r="EY278" s="23"/>
      <c r="EZ278" s="23"/>
      <c r="FA278" s="23"/>
      <c r="FB278" s="23"/>
      <c r="FC278" s="23"/>
      <c r="FD278" s="23"/>
      <c r="FE278" s="23"/>
      <c r="FF278" s="23"/>
      <c r="FG278" s="23"/>
      <c r="FH278" s="23"/>
      <c r="FI278" s="23"/>
      <c r="FJ278" s="23"/>
      <c r="FK278" s="23"/>
      <c r="FL278" s="23"/>
      <c r="FM278" s="23"/>
      <c r="FN278" s="23"/>
      <c r="FO278" s="23"/>
      <c r="FP278" s="23"/>
      <c r="FQ278" s="23"/>
      <c r="FR278" s="23"/>
      <c r="FS278" s="23"/>
      <c r="FT278" s="23"/>
      <c r="FU278" s="23"/>
      <c r="FV278" s="23"/>
      <c r="FW278" s="23"/>
      <c r="FX278" s="23"/>
      <c r="FY278" s="23"/>
      <c r="FZ278" s="23"/>
      <c r="GA278" s="23"/>
      <c r="GB278" s="23"/>
      <c r="GC278" s="23"/>
      <c r="GD278" s="23"/>
      <c r="GE278" s="23"/>
      <c r="GF278" s="23"/>
      <c r="GG278" s="23"/>
      <c r="GH278" s="23"/>
      <c r="GI278" s="23"/>
      <c r="GJ278" s="23"/>
      <c r="GK278" s="23"/>
      <c r="GL278" s="23"/>
      <c r="GM278" s="23"/>
      <c r="GN278" s="23"/>
      <c r="GO278" s="23"/>
      <c r="GP278" s="23"/>
      <c r="GQ278" s="23"/>
      <c r="GR278" s="23"/>
      <c r="GS278" s="23"/>
      <c r="GT278" s="23"/>
      <c r="GU278" s="23"/>
      <c r="GV278" s="23"/>
      <c r="GW278" s="23"/>
      <c r="GX278" s="23"/>
      <c r="GY278" s="23"/>
      <c r="GZ278" s="23"/>
      <c r="HA278" s="23"/>
      <c r="HB278" s="23"/>
      <c r="HC278" s="23"/>
      <c r="HD278" s="23"/>
      <c r="HE278" s="23"/>
      <c r="HF278" s="23"/>
      <c r="HG278" s="23"/>
      <c r="HH278" s="23"/>
      <c r="HI278" s="23"/>
      <c r="HJ278" s="23"/>
      <c r="HK278" s="23"/>
      <c r="HL278" s="23"/>
      <c r="HM278" s="23"/>
      <c r="HN278" s="23"/>
      <c r="HO278" s="23"/>
      <c r="HP278" s="23"/>
      <c r="HQ278" s="23"/>
      <c r="HR278" s="23"/>
      <c r="HS278" s="23"/>
      <c r="HT278" s="23"/>
      <c r="HU278" s="23"/>
      <c r="HV278" s="23"/>
      <c r="HW278" s="23"/>
      <c r="HX278" s="23"/>
      <c r="HY278" s="23"/>
      <c r="HZ278" s="23"/>
      <c r="IA278" s="23"/>
      <c r="IB278" s="23"/>
      <c r="IC278" s="23"/>
      <c r="ID278" s="23"/>
      <c r="IE278" s="23"/>
      <c r="IF278" s="23"/>
      <c r="IG278" s="23"/>
      <c r="IH278" s="23"/>
      <c r="II278" s="23"/>
      <c r="IJ278" s="23"/>
      <c r="IK278" s="23"/>
      <c r="IL278" s="23"/>
      <c r="IM278" s="23"/>
      <c r="IN278" s="23"/>
      <c r="IO278" s="23"/>
      <c r="IP278" s="23"/>
      <c r="IQ278" s="23"/>
      <c r="IR278" s="23"/>
      <c r="IS278" s="23"/>
      <c r="IT278" s="23"/>
      <c r="IU278" s="23"/>
      <c r="IV278" s="23"/>
    </row>
    <row r="279" spans="1:256" s="14" customFormat="1" x14ac:dyDescent="0.25">
      <c r="A279" s="6">
        <v>277</v>
      </c>
      <c r="B279" s="7" t="s">
        <v>176</v>
      </c>
      <c r="C279" s="8">
        <v>1996</v>
      </c>
      <c r="D279" s="8">
        <f t="shared" si="11"/>
        <v>25</v>
      </c>
      <c r="E279" s="24" t="s">
        <v>10</v>
      </c>
      <c r="F279" s="24"/>
      <c r="G279" s="10" t="s">
        <v>18</v>
      </c>
      <c r="H279" s="9">
        <v>41697</v>
      </c>
      <c r="I279" s="8">
        <v>597</v>
      </c>
      <c r="J279" s="10" t="s">
        <v>15</v>
      </c>
      <c r="K279" s="9">
        <v>44242</v>
      </c>
      <c r="L279" s="11" t="s">
        <v>378</v>
      </c>
      <c r="M279" s="9">
        <f>K279+365-1</f>
        <v>44606</v>
      </c>
      <c r="N279" s="23" t="str">
        <f t="shared" si="12"/>
        <v>дистанции пешеходные</v>
      </c>
      <c r="O279" s="23"/>
      <c r="P279" s="23"/>
      <c r="Q279" s="47" t="e">
        <f>VLOOKUP($B279,[1]Лист1!$B$5:$G$100,5,0)</f>
        <v>#N/A</v>
      </c>
      <c r="R279" s="47" t="e">
        <f>VLOOKUP($B279,[1]Лист1!$B$5:$G$100,5,0)</f>
        <v>#N/A</v>
      </c>
      <c r="S279" s="23"/>
      <c r="T279" s="23"/>
      <c r="U279" s="67" t="s">
        <v>461</v>
      </c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  <c r="BP279" s="23"/>
      <c r="BQ279" s="23"/>
      <c r="BR279" s="23"/>
      <c r="BS279" s="23"/>
      <c r="BT279" s="23"/>
      <c r="BU279" s="23"/>
      <c r="BV279" s="23"/>
      <c r="BW279" s="23"/>
      <c r="BX279" s="23"/>
      <c r="BY279" s="23"/>
      <c r="BZ279" s="23"/>
      <c r="CA279" s="23"/>
      <c r="CB279" s="23"/>
      <c r="CC279" s="23"/>
      <c r="CD279" s="23"/>
      <c r="CE279" s="23"/>
      <c r="CF279" s="23"/>
      <c r="CG279" s="23"/>
      <c r="CH279" s="23"/>
      <c r="CI279" s="23"/>
      <c r="CJ279" s="23"/>
      <c r="CK279" s="23"/>
      <c r="CL279" s="23"/>
      <c r="CM279" s="23"/>
      <c r="CN279" s="23"/>
      <c r="CO279" s="23"/>
      <c r="CP279" s="23"/>
      <c r="CQ279" s="23"/>
      <c r="CR279" s="23"/>
      <c r="CS279" s="23"/>
      <c r="CT279" s="23"/>
      <c r="CU279" s="23"/>
      <c r="CV279" s="23"/>
      <c r="CW279" s="23"/>
      <c r="CX279" s="23"/>
      <c r="CY279" s="23"/>
      <c r="CZ279" s="23"/>
      <c r="DA279" s="23"/>
      <c r="DB279" s="23"/>
      <c r="DC279" s="23"/>
      <c r="DD279" s="23"/>
      <c r="DE279" s="23"/>
      <c r="DF279" s="23"/>
      <c r="DG279" s="23"/>
      <c r="DH279" s="23"/>
      <c r="DI279" s="23"/>
      <c r="DJ279" s="23"/>
      <c r="DK279" s="23"/>
      <c r="DL279" s="23"/>
      <c r="DM279" s="23"/>
      <c r="DN279" s="23"/>
      <c r="DO279" s="23"/>
      <c r="DP279" s="23"/>
      <c r="DQ279" s="23"/>
      <c r="DR279" s="23"/>
      <c r="DS279" s="23"/>
      <c r="DT279" s="23"/>
      <c r="DU279" s="23"/>
      <c r="DV279" s="23"/>
      <c r="DW279" s="23"/>
      <c r="DX279" s="23"/>
      <c r="DY279" s="23"/>
      <c r="DZ279" s="23"/>
      <c r="EA279" s="23"/>
      <c r="EB279" s="23"/>
      <c r="EC279" s="23"/>
      <c r="ED279" s="23"/>
      <c r="EE279" s="23"/>
      <c r="EF279" s="23"/>
      <c r="EG279" s="23"/>
      <c r="EH279" s="23"/>
      <c r="EI279" s="23"/>
      <c r="EJ279" s="23"/>
      <c r="EK279" s="23"/>
      <c r="EL279" s="23"/>
      <c r="EM279" s="23"/>
      <c r="EN279" s="23"/>
      <c r="EO279" s="23"/>
      <c r="EP279" s="23"/>
      <c r="EQ279" s="23"/>
      <c r="ER279" s="23"/>
      <c r="ES279" s="23"/>
      <c r="ET279" s="23"/>
      <c r="EU279" s="23"/>
      <c r="EV279" s="23"/>
      <c r="EW279" s="23"/>
      <c r="EX279" s="23"/>
      <c r="EY279" s="23"/>
      <c r="EZ279" s="23"/>
      <c r="FA279" s="23"/>
      <c r="FB279" s="23"/>
      <c r="FC279" s="23"/>
      <c r="FD279" s="23"/>
      <c r="FE279" s="23"/>
      <c r="FF279" s="23"/>
      <c r="FG279" s="23"/>
      <c r="FH279" s="23"/>
      <c r="FI279" s="23"/>
      <c r="FJ279" s="23"/>
      <c r="FK279" s="23"/>
      <c r="FL279" s="23"/>
      <c r="FM279" s="23"/>
      <c r="FN279" s="23"/>
      <c r="FO279" s="23"/>
      <c r="FP279" s="23"/>
      <c r="FQ279" s="23"/>
      <c r="FR279" s="23"/>
      <c r="FS279" s="23"/>
      <c r="FT279" s="23"/>
      <c r="FU279" s="23"/>
      <c r="FV279" s="23"/>
      <c r="FW279" s="23"/>
      <c r="FX279" s="23"/>
      <c r="FY279" s="23"/>
      <c r="FZ279" s="23"/>
      <c r="GA279" s="23"/>
      <c r="GB279" s="23"/>
      <c r="GC279" s="23"/>
      <c r="GD279" s="23"/>
      <c r="GE279" s="23"/>
      <c r="GF279" s="23"/>
      <c r="GG279" s="23"/>
      <c r="GH279" s="23"/>
      <c r="GI279" s="23"/>
      <c r="GJ279" s="23"/>
      <c r="GK279" s="23"/>
      <c r="GL279" s="23"/>
      <c r="GM279" s="23"/>
      <c r="GN279" s="23"/>
      <c r="GO279" s="23"/>
      <c r="GP279" s="23"/>
      <c r="GQ279" s="23"/>
      <c r="GR279" s="23"/>
      <c r="GS279" s="23"/>
      <c r="GT279" s="23"/>
      <c r="GU279" s="23"/>
      <c r="GV279" s="23"/>
      <c r="GW279" s="23"/>
      <c r="GX279" s="23"/>
      <c r="GY279" s="23"/>
      <c r="GZ279" s="23"/>
      <c r="HA279" s="23"/>
      <c r="HB279" s="23"/>
      <c r="HC279" s="23"/>
      <c r="HD279" s="23"/>
      <c r="HE279" s="23"/>
      <c r="HF279" s="23"/>
      <c r="HG279" s="23"/>
      <c r="HH279" s="23"/>
      <c r="HI279" s="23"/>
      <c r="HJ279" s="23"/>
      <c r="HK279" s="23"/>
      <c r="HL279" s="23"/>
      <c r="HM279" s="23"/>
      <c r="HN279" s="23"/>
      <c r="HO279" s="23"/>
      <c r="HP279" s="23"/>
      <c r="HQ279" s="23"/>
      <c r="HR279" s="23"/>
      <c r="HS279" s="23"/>
      <c r="HT279" s="23"/>
      <c r="HU279" s="23"/>
      <c r="HV279" s="23"/>
      <c r="HW279" s="23"/>
      <c r="HX279" s="23"/>
      <c r="HY279" s="23"/>
      <c r="HZ279" s="23"/>
      <c r="IA279" s="23"/>
      <c r="IB279" s="23"/>
      <c r="IC279" s="23"/>
      <c r="ID279" s="23"/>
      <c r="IE279" s="23"/>
      <c r="IF279" s="23"/>
      <c r="IG279" s="23"/>
      <c r="IH279" s="23"/>
      <c r="II279" s="23"/>
      <c r="IJ279" s="23"/>
      <c r="IK279" s="23"/>
      <c r="IL279" s="23"/>
      <c r="IM279" s="23"/>
      <c r="IN279" s="23"/>
      <c r="IO279" s="23"/>
      <c r="IP279" s="23"/>
      <c r="IQ279" s="23"/>
      <c r="IR279" s="23"/>
      <c r="IS279" s="23"/>
      <c r="IT279" s="23"/>
      <c r="IU279" s="23"/>
      <c r="IV279" s="23"/>
    </row>
    <row r="280" spans="1:256" s="14" customFormat="1" x14ac:dyDescent="0.25">
      <c r="A280" s="6">
        <v>278</v>
      </c>
      <c r="B280" s="7" t="s">
        <v>178</v>
      </c>
      <c r="C280" s="8">
        <v>1991</v>
      </c>
      <c r="D280" s="8">
        <f t="shared" si="11"/>
        <v>30</v>
      </c>
      <c r="E280" s="24" t="s">
        <v>10</v>
      </c>
      <c r="F280" s="24"/>
      <c r="G280" s="10" t="s">
        <v>18</v>
      </c>
      <c r="H280" s="9">
        <v>42097</v>
      </c>
      <c r="I280" s="8">
        <v>1174</v>
      </c>
      <c r="J280" s="10" t="s">
        <v>266</v>
      </c>
      <c r="K280" s="9"/>
      <c r="L280" s="11"/>
      <c r="M280" s="9"/>
      <c r="N280" s="23" t="str">
        <f t="shared" si="12"/>
        <v/>
      </c>
      <c r="O280" s="23"/>
      <c r="P280" s="23"/>
      <c r="Q280" s="47" t="e">
        <f>VLOOKUP($B280,[1]Лист1!$B$5:$G$100,5,0)</f>
        <v>#N/A</v>
      </c>
      <c r="R280" s="47" t="e">
        <f>VLOOKUP($B280,[1]Лист1!$B$5:$G$100,5,0)</f>
        <v>#N/A</v>
      </c>
      <c r="S280" s="23"/>
      <c r="T280" s="23"/>
      <c r="U280" s="67" t="s">
        <v>461</v>
      </c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  <c r="BP280" s="23"/>
      <c r="BQ280" s="23"/>
      <c r="BR280" s="23"/>
      <c r="BS280" s="23"/>
      <c r="BT280" s="23"/>
      <c r="BU280" s="23"/>
      <c r="BV280" s="23"/>
      <c r="BW280" s="23"/>
      <c r="BX280" s="23"/>
      <c r="BY280" s="23"/>
      <c r="BZ280" s="23"/>
      <c r="CA280" s="23"/>
      <c r="CB280" s="23"/>
      <c r="CC280" s="23"/>
      <c r="CD280" s="23"/>
      <c r="CE280" s="23"/>
      <c r="CF280" s="23"/>
      <c r="CG280" s="23"/>
      <c r="CH280" s="23"/>
      <c r="CI280" s="23"/>
      <c r="CJ280" s="23"/>
      <c r="CK280" s="23"/>
      <c r="CL280" s="23"/>
      <c r="CM280" s="23"/>
      <c r="CN280" s="23"/>
      <c r="CO280" s="23"/>
      <c r="CP280" s="23"/>
      <c r="CQ280" s="23"/>
      <c r="CR280" s="23"/>
      <c r="CS280" s="23"/>
      <c r="CT280" s="23"/>
      <c r="CU280" s="23"/>
      <c r="CV280" s="23"/>
      <c r="CW280" s="23"/>
      <c r="CX280" s="23"/>
      <c r="CY280" s="23"/>
      <c r="CZ280" s="23"/>
      <c r="DA280" s="23"/>
      <c r="DB280" s="23"/>
      <c r="DC280" s="23"/>
      <c r="DD280" s="23"/>
      <c r="DE280" s="23"/>
      <c r="DF280" s="23"/>
      <c r="DG280" s="23"/>
      <c r="DH280" s="23"/>
      <c r="DI280" s="23"/>
      <c r="DJ280" s="23"/>
      <c r="DK280" s="23"/>
      <c r="DL280" s="23"/>
      <c r="DM280" s="23"/>
      <c r="DN280" s="23"/>
      <c r="DO280" s="23"/>
      <c r="DP280" s="23"/>
      <c r="DQ280" s="23"/>
      <c r="DR280" s="23"/>
      <c r="DS280" s="23"/>
      <c r="DT280" s="23"/>
      <c r="DU280" s="23"/>
      <c r="DV280" s="23"/>
      <c r="DW280" s="23"/>
      <c r="DX280" s="23"/>
      <c r="DY280" s="23"/>
      <c r="DZ280" s="23"/>
      <c r="EA280" s="23"/>
      <c r="EB280" s="23"/>
      <c r="EC280" s="23"/>
      <c r="ED280" s="23"/>
      <c r="EE280" s="23"/>
      <c r="EF280" s="23"/>
      <c r="EG280" s="23"/>
      <c r="EH280" s="23"/>
      <c r="EI280" s="23"/>
      <c r="EJ280" s="23"/>
      <c r="EK280" s="23"/>
      <c r="EL280" s="23"/>
      <c r="EM280" s="23"/>
      <c r="EN280" s="23"/>
      <c r="EO280" s="23"/>
      <c r="EP280" s="23"/>
      <c r="EQ280" s="23"/>
      <c r="ER280" s="23"/>
      <c r="ES280" s="23"/>
      <c r="ET280" s="23"/>
      <c r="EU280" s="23"/>
      <c r="EV280" s="23"/>
      <c r="EW280" s="23"/>
      <c r="EX280" s="23"/>
      <c r="EY280" s="23"/>
      <c r="EZ280" s="23"/>
      <c r="FA280" s="23"/>
      <c r="FB280" s="23"/>
      <c r="FC280" s="23"/>
      <c r="FD280" s="23"/>
      <c r="FE280" s="23"/>
      <c r="FF280" s="23"/>
      <c r="FG280" s="23"/>
      <c r="FH280" s="23"/>
      <c r="FI280" s="23"/>
      <c r="FJ280" s="23"/>
      <c r="FK280" s="23"/>
      <c r="FL280" s="23"/>
      <c r="FM280" s="23"/>
      <c r="FN280" s="23"/>
      <c r="FO280" s="23"/>
      <c r="FP280" s="23"/>
      <c r="FQ280" s="23"/>
      <c r="FR280" s="23"/>
      <c r="FS280" s="23"/>
      <c r="FT280" s="23"/>
      <c r="FU280" s="23"/>
      <c r="FV280" s="23"/>
      <c r="FW280" s="23"/>
      <c r="FX280" s="23"/>
      <c r="FY280" s="23"/>
      <c r="FZ280" s="23"/>
      <c r="GA280" s="23"/>
      <c r="GB280" s="23"/>
      <c r="GC280" s="23"/>
      <c r="GD280" s="23"/>
      <c r="GE280" s="23"/>
      <c r="GF280" s="23"/>
      <c r="GG280" s="23"/>
      <c r="GH280" s="23"/>
      <c r="GI280" s="23"/>
      <c r="GJ280" s="23"/>
      <c r="GK280" s="23"/>
      <c r="GL280" s="23"/>
      <c r="GM280" s="23"/>
      <c r="GN280" s="23"/>
      <c r="GO280" s="23"/>
      <c r="GP280" s="23"/>
      <c r="GQ280" s="23"/>
      <c r="GR280" s="23"/>
      <c r="GS280" s="23"/>
      <c r="GT280" s="23"/>
      <c r="GU280" s="23"/>
      <c r="GV280" s="23"/>
      <c r="GW280" s="23"/>
      <c r="GX280" s="23"/>
      <c r="GY280" s="23"/>
      <c r="GZ280" s="23"/>
      <c r="HA280" s="23"/>
      <c r="HB280" s="23"/>
      <c r="HC280" s="23"/>
      <c r="HD280" s="23"/>
      <c r="HE280" s="23"/>
      <c r="HF280" s="23"/>
      <c r="HG280" s="23"/>
      <c r="HH280" s="23"/>
      <c r="HI280" s="23"/>
      <c r="HJ280" s="23"/>
      <c r="HK280" s="23"/>
      <c r="HL280" s="23"/>
      <c r="HM280" s="23"/>
      <c r="HN280" s="23"/>
      <c r="HO280" s="23"/>
      <c r="HP280" s="23"/>
      <c r="HQ280" s="23"/>
      <c r="HR280" s="23"/>
      <c r="HS280" s="23"/>
      <c r="HT280" s="23"/>
      <c r="HU280" s="23"/>
      <c r="HV280" s="23"/>
      <c r="HW280" s="23"/>
      <c r="HX280" s="23"/>
      <c r="HY280" s="23"/>
      <c r="HZ280" s="23"/>
      <c r="IA280" s="23"/>
      <c r="IB280" s="23"/>
      <c r="IC280" s="23"/>
      <c r="ID280" s="23"/>
      <c r="IE280" s="23"/>
      <c r="IF280" s="23"/>
      <c r="IG280" s="23"/>
      <c r="IH280" s="23"/>
      <c r="II280" s="23"/>
      <c r="IJ280" s="23"/>
      <c r="IK280" s="23"/>
      <c r="IL280" s="23"/>
      <c r="IM280" s="23"/>
      <c r="IN280" s="23"/>
      <c r="IO280" s="23"/>
      <c r="IP280" s="23"/>
      <c r="IQ280" s="23"/>
      <c r="IR280" s="23"/>
      <c r="IS280" s="23"/>
      <c r="IT280" s="23"/>
      <c r="IU280" s="23"/>
      <c r="IV280" s="23"/>
    </row>
    <row r="281" spans="1:256" s="14" customFormat="1" x14ac:dyDescent="0.25">
      <c r="A281" s="6">
        <v>279</v>
      </c>
      <c r="B281" s="7" t="s">
        <v>179</v>
      </c>
      <c r="C281" s="8"/>
      <c r="D281" s="8">
        <f t="shared" si="11"/>
        <v>2021</v>
      </c>
      <c r="E281" s="24" t="s">
        <v>14</v>
      </c>
      <c r="F281" s="24"/>
      <c r="G281" s="10" t="s">
        <v>8</v>
      </c>
      <c r="H281" s="12">
        <v>43563</v>
      </c>
      <c r="I281" s="11" t="s">
        <v>285</v>
      </c>
      <c r="J281" s="10" t="s">
        <v>8</v>
      </c>
      <c r="K281" s="12">
        <v>44308</v>
      </c>
      <c r="L281" s="11" t="s">
        <v>365</v>
      </c>
      <c r="M281" s="9">
        <f>K281+365-1</f>
        <v>44672</v>
      </c>
      <c r="N281" s="23" t="str">
        <f t="shared" si="12"/>
        <v>дистанции на средствах передвижения (авто)</v>
      </c>
      <c r="O281" s="23"/>
      <c r="P281" s="23"/>
      <c r="Q281" s="47" t="e">
        <f>VLOOKUP($B281,[1]Лист1!$B$5:$G$100,5,0)</f>
        <v>#N/A</v>
      </c>
      <c r="R281" s="47" t="e">
        <f>VLOOKUP($B281,[1]Лист1!$B$5:$G$100,5,0)</f>
        <v>#N/A</v>
      </c>
      <c r="S281" s="23"/>
      <c r="T281" s="23"/>
      <c r="U281" s="64" t="s">
        <v>438</v>
      </c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  <c r="BP281" s="23"/>
      <c r="BQ281" s="23"/>
      <c r="BR281" s="23"/>
      <c r="BS281" s="23"/>
      <c r="BT281" s="23"/>
      <c r="BU281" s="23"/>
      <c r="BV281" s="23"/>
      <c r="BW281" s="23"/>
      <c r="BX281" s="23"/>
      <c r="BY281" s="23"/>
      <c r="BZ281" s="23"/>
      <c r="CA281" s="23"/>
      <c r="CB281" s="23"/>
      <c r="CC281" s="23"/>
      <c r="CD281" s="23"/>
      <c r="CE281" s="23"/>
      <c r="CF281" s="23"/>
      <c r="CG281" s="23"/>
      <c r="CH281" s="23"/>
      <c r="CI281" s="23"/>
      <c r="CJ281" s="23"/>
      <c r="CK281" s="23"/>
      <c r="CL281" s="23"/>
      <c r="CM281" s="23"/>
      <c r="CN281" s="23"/>
      <c r="CO281" s="23"/>
      <c r="CP281" s="23"/>
      <c r="CQ281" s="23"/>
      <c r="CR281" s="23"/>
      <c r="CS281" s="23"/>
      <c r="CT281" s="23"/>
      <c r="CU281" s="23"/>
      <c r="CV281" s="23"/>
      <c r="CW281" s="23"/>
      <c r="CX281" s="23"/>
      <c r="CY281" s="23"/>
      <c r="CZ281" s="23"/>
      <c r="DA281" s="23"/>
      <c r="DB281" s="23"/>
      <c r="DC281" s="23"/>
      <c r="DD281" s="23"/>
      <c r="DE281" s="23"/>
      <c r="DF281" s="23"/>
      <c r="DG281" s="23"/>
      <c r="DH281" s="23"/>
      <c r="DI281" s="23"/>
      <c r="DJ281" s="23"/>
      <c r="DK281" s="23"/>
      <c r="DL281" s="23"/>
      <c r="DM281" s="23"/>
      <c r="DN281" s="23"/>
      <c r="DO281" s="23"/>
      <c r="DP281" s="23"/>
      <c r="DQ281" s="23"/>
      <c r="DR281" s="23"/>
      <c r="DS281" s="23"/>
      <c r="DT281" s="23"/>
      <c r="DU281" s="23"/>
      <c r="DV281" s="23"/>
      <c r="DW281" s="23"/>
      <c r="DX281" s="23"/>
      <c r="DY281" s="23"/>
      <c r="DZ281" s="23"/>
      <c r="EA281" s="23"/>
      <c r="EB281" s="23"/>
      <c r="EC281" s="23"/>
      <c r="ED281" s="23"/>
      <c r="EE281" s="23"/>
      <c r="EF281" s="23"/>
      <c r="EG281" s="23"/>
      <c r="EH281" s="23"/>
      <c r="EI281" s="23"/>
      <c r="EJ281" s="23"/>
      <c r="EK281" s="23"/>
      <c r="EL281" s="23"/>
      <c r="EM281" s="23"/>
      <c r="EN281" s="23"/>
      <c r="EO281" s="23"/>
      <c r="EP281" s="23"/>
      <c r="EQ281" s="23"/>
      <c r="ER281" s="23"/>
      <c r="ES281" s="23"/>
      <c r="ET281" s="23"/>
      <c r="EU281" s="23"/>
      <c r="EV281" s="23"/>
      <c r="EW281" s="23"/>
      <c r="EX281" s="23"/>
      <c r="EY281" s="23"/>
      <c r="EZ281" s="23"/>
      <c r="FA281" s="23"/>
      <c r="FB281" s="23"/>
      <c r="FC281" s="23"/>
      <c r="FD281" s="23"/>
      <c r="FE281" s="23"/>
      <c r="FF281" s="23"/>
      <c r="FG281" s="23"/>
      <c r="FH281" s="23"/>
      <c r="FI281" s="23"/>
      <c r="FJ281" s="23"/>
      <c r="FK281" s="23"/>
      <c r="FL281" s="23"/>
      <c r="FM281" s="23"/>
      <c r="FN281" s="23"/>
      <c r="FO281" s="23"/>
      <c r="FP281" s="23"/>
      <c r="FQ281" s="23"/>
      <c r="FR281" s="23"/>
      <c r="FS281" s="23"/>
      <c r="FT281" s="23"/>
      <c r="FU281" s="23"/>
      <c r="FV281" s="23"/>
      <c r="FW281" s="23"/>
      <c r="FX281" s="23"/>
      <c r="FY281" s="23"/>
      <c r="FZ281" s="23"/>
      <c r="GA281" s="23"/>
      <c r="GB281" s="23"/>
      <c r="GC281" s="23"/>
      <c r="GD281" s="23"/>
      <c r="GE281" s="23"/>
      <c r="GF281" s="23"/>
      <c r="GG281" s="23"/>
      <c r="GH281" s="23"/>
      <c r="GI281" s="23"/>
      <c r="GJ281" s="23"/>
      <c r="GK281" s="23"/>
      <c r="GL281" s="23"/>
      <c r="GM281" s="23"/>
      <c r="GN281" s="23"/>
      <c r="GO281" s="23"/>
      <c r="GP281" s="23"/>
      <c r="GQ281" s="23"/>
      <c r="GR281" s="23"/>
      <c r="GS281" s="23"/>
      <c r="GT281" s="23"/>
      <c r="GU281" s="23"/>
      <c r="GV281" s="23"/>
      <c r="GW281" s="23"/>
      <c r="GX281" s="23"/>
      <c r="GY281" s="23"/>
      <c r="GZ281" s="23"/>
      <c r="HA281" s="23"/>
      <c r="HB281" s="23"/>
      <c r="HC281" s="23"/>
      <c r="HD281" s="23"/>
      <c r="HE281" s="23"/>
      <c r="HF281" s="23"/>
      <c r="HG281" s="23"/>
      <c r="HH281" s="23"/>
      <c r="HI281" s="23"/>
      <c r="HJ281" s="23"/>
      <c r="HK281" s="23"/>
      <c r="HL281" s="23"/>
      <c r="HM281" s="23"/>
      <c r="HN281" s="23"/>
      <c r="HO281" s="23"/>
      <c r="HP281" s="23"/>
      <c r="HQ281" s="23"/>
      <c r="HR281" s="23"/>
      <c r="HS281" s="23"/>
      <c r="HT281" s="23"/>
      <c r="HU281" s="23"/>
      <c r="HV281" s="23"/>
      <c r="HW281" s="23"/>
      <c r="HX281" s="23"/>
      <c r="HY281" s="23"/>
      <c r="HZ281" s="23"/>
      <c r="IA281" s="23"/>
      <c r="IB281" s="23"/>
      <c r="IC281" s="23"/>
      <c r="ID281" s="23"/>
      <c r="IE281" s="23"/>
      <c r="IF281" s="23"/>
      <c r="IG281" s="23"/>
      <c r="IH281" s="23"/>
      <c r="II281" s="23"/>
      <c r="IJ281" s="23"/>
      <c r="IK281" s="23"/>
      <c r="IL281" s="23"/>
      <c r="IM281" s="23"/>
      <c r="IN281" s="23"/>
      <c r="IO281" s="23"/>
      <c r="IP281" s="23"/>
      <c r="IQ281" s="23"/>
      <c r="IR281" s="23"/>
      <c r="IS281" s="23"/>
      <c r="IT281" s="23"/>
      <c r="IU281" s="23"/>
      <c r="IV281" s="23"/>
    </row>
    <row r="282" spans="1:256" s="14" customFormat="1" x14ac:dyDescent="0.25">
      <c r="A282" s="6">
        <v>280</v>
      </c>
      <c r="B282" s="7" t="s">
        <v>455</v>
      </c>
      <c r="C282" s="8"/>
      <c r="D282" s="8">
        <f t="shared" si="11"/>
        <v>2021</v>
      </c>
      <c r="E282" s="24" t="s">
        <v>315</v>
      </c>
      <c r="F282" s="24"/>
      <c r="G282" s="10" t="s">
        <v>15</v>
      </c>
      <c r="H282" s="9">
        <v>44251</v>
      </c>
      <c r="I282" s="11" t="s">
        <v>446</v>
      </c>
      <c r="J282" s="10" t="s">
        <v>15</v>
      </c>
      <c r="K282" s="9">
        <v>44251</v>
      </c>
      <c r="L282" s="11" t="s">
        <v>446</v>
      </c>
      <c r="M282" s="9">
        <f>K282+365-1</f>
        <v>44615</v>
      </c>
      <c r="N282" s="23" t="str">
        <f t="shared" si="12"/>
        <v>маршруты</v>
      </c>
      <c r="O282" s="23"/>
      <c r="P282" s="23"/>
      <c r="Q282" s="47"/>
      <c r="R282" s="47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A282" s="23"/>
      <c r="CB282" s="23"/>
      <c r="CC282" s="23"/>
      <c r="CD282" s="23"/>
      <c r="CE282" s="23"/>
      <c r="CF282" s="23"/>
      <c r="CG282" s="23"/>
      <c r="CH282" s="23"/>
      <c r="CI282" s="23"/>
      <c r="CJ282" s="23"/>
      <c r="CK282" s="23"/>
      <c r="CL282" s="23"/>
      <c r="CM282" s="23"/>
      <c r="CN282" s="23"/>
      <c r="CO282" s="23"/>
      <c r="CP282" s="23"/>
      <c r="CQ282" s="23"/>
      <c r="CR282" s="23"/>
      <c r="CS282" s="23"/>
      <c r="CT282" s="23"/>
      <c r="CU282" s="23"/>
      <c r="CV282" s="23"/>
      <c r="CW282" s="23"/>
      <c r="CX282" s="23"/>
      <c r="CY282" s="23"/>
      <c r="CZ282" s="23"/>
      <c r="DA282" s="23"/>
      <c r="DB282" s="23"/>
      <c r="DC282" s="23"/>
      <c r="DD282" s="23"/>
      <c r="DE282" s="23"/>
      <c r="DF282" s="23"/>
      <c r="DG282" s="23"/>
      <c r="DH282" s="23"/>
      <c r="DI282" s="23"/>
      <c r="DJ282" s="23"/>
      <c r="DK282" s="23"/>
      <c r="DL282" s="23"/>
      <c r="DM282" s="23"/>
      <c r="DN282" s="23"/>
      <c r="DO282" s="23"/>
      <c r="DP282" s="23"/>
      <c r="DQ282" s="23"/>
      <c r="DR282" s="23"/>
      <c r="DS282" s="23"/>
      <c r="DT282" s="23"/>
      <c r="DU282" s="23"/>
      <c r="DV282" s="23"/>
      <c r="DW282" s="23"/>
      <c r="DX282" s="23"/>
      <c r="DY282" s="23"/>
      <c r="DZ282" s="23"/>
      <c r="EA282" s="23"/>
      <c r="EB282" s="23"/>
      <c r="EC282" s="23"/>
      <c r="ED282" s="23"/>
      <c r="EE282" s="23"/>
      <c r="EF282" s="23"/>
      <c r="EG282" s="23"/>
      <c r="EH282" s="23"/>
      <c r="EI282" s="23"/>
      <c r="EJ282" s="23"/>
      <c r="EK282" s="23"/>
      <c r="EL282" s="23"/>
      <c r="EM282" s="23"/>
      <c r="EN282" s="23"/>
      <c r="EO282" s="23"/>
      <c r="EP282" s="23"/>
      <c r="EQ282" s="23"/>
      <c r="ER282" s="23"/>
      <c r="ES282" s="23"/>
      <c r="ET282" s="23"/>
      <c r="EU282" s="23"/>
      <c r="EV282" s="23"/>
      <c r="EW282" s="23"/>
      <c r="EX282" s="23"/>
      <c r="EY282" s="23"/>
      <c r="EZ282" s="23"/>
      <c r="FA282" s="23"/>
      <c r="FB282" s="23"/>
      <c r="FC282" s="23"/>
      <c r="FD282" s="23"/>
      <c r="FE282" s="23"/>
      <c r="FF282" s="23"/>
      <c r="FG282" s="23"/>
      <c r="FH282" s="23"/>
      <c r="FI282" s="23"/>
      <c r="FJ282" s="23"/>
      <c r="FK282" s="23"/>
      <c r="FL282" s="23"/>
      <c r="FM282" s="23"/>
      <c r="FN282" s="23"/>
      <c r="FO282" s="23"/>
      <c r="FP282" s="23"/>
      <c r="FQ282" s="23"/>
      <c r="FR282" s="23"/>
      <c r="FS282" s="23"/>
      <c r="FT282" s="23"/>
      <c r="FU282" s="23"/>
      <c r="FV282" s="23"/>
      <c r="FW282" s="23"/>
      <c r="FX282" s="23"/>
      <c r="FY282" s="23"/>
      <c r="FZ282" s="23"/>
      <c r="GA282" s="23"/>
      <c r="GB282" s="23"/>
      <c r="GC282" s="23"/>
      <c r="GD282" s="23"/>
      <c r="GE282" s="23"/>
      <c r="GF282" s="23"/>
      <c r="GG282" s="23"/>
      <c r="GH282" s="23"/>
      <c r="GI282" s="23"/>
      <c r="GJ282" s="23"/>
      <c r="GK282" s="23"/>
      <c r="GL282" s="23"/>
      <c r="GM282" s="23"/>
      <c r="GN282" s="23"/>
      <c r="GO282" s="23"/>
      <c r="GP282" s="23"/>
      <c r="GQ282" s="23"/>
      <c r="GR282" s="23"/>
      <c r="GS282" s="23"/>
      <c r="GT282" s="23"/>
      <c r="GU282" s="23"/>
      <c r="GV282" s="23"/>
      <c r="GW282" s="23"/>
      <c r="GX282" s="23"/>
      <c r="GY282" s="23"/>
      <c r="GZ282" s="23"/>
      <c r="HA282" s="23"/>
      <c r="HB282" s="23"/>
      <c r="HC282" s="23"/>
      <c r="HD282" s="23"/>
      <c r="HE282" s="23"/>
      <c r="HF282" s="23"/>
      <c r="HG282" s="23"/>
      <c r="HH282" s="23"/>
      <c r="HI282" s="23"/>
      <c r="HJ282" s="23"/>
      <c r="HK282" s="23"/>
      <c r="HL282" s="23"/>
      <c r="HM282" s="23"/>
      <c r="HN282" s="23"/>
      <c r="HO282" s="23"/>
      <c r="HP282" s="23"/>
      <c r="HQ282" s="23"/>
      <c r="HR282" s="23"/>
      <c r="HS282" s="23"/>
      <c r="HT282" s="23"/>
      <c r="HU282" s="23"/>
      <c r="HV282" s="23"/>
      <c r="HW282" s="23"/>
      <c r="HX282" s="23"/>
      <c r="HY282" s="23"/>
      <c r="HZ282" s="23"/>
      <c r="IA282" s="23"/>
      <c r="IB282" s="23"/>
      <c r="IC282" s="23"/>
      <c r="ID282" s="23"/>
      <c r="IE282" s="23"/>
      <c r="IF282" s="23"/>
      <c r="IG282" s="23"/>
      <c r="IH282" s="23"/>
      <c r="II282" s="23"/>
      <c r="IJ282" s="23"/>
      <c r="IK282" s="23"/>
      <c r="IL282" s="23"/>
      <c r="IM282" s="23"/>
      <c r="IN282" s="23"/>
      <c r="IO282" s="23"/>
      <c r="IP282" s="23"/>
      <c r="IQ282" s="23"/>
      <c r="IR282" s="23"/>
      <c r="IS282" s="23"/>
      <c r="IT282" s="23"/>
      <c r="IU282" s="23"/>
      <c r="IV282" s="23"/>
    </row>
    <row r="283" spans="1:256" s="14" customFormat="1" x14ac:dyDescent="0.25">
      <c r="A283" s="6">
        <v>281</v>
      </c>
      <c r="B283" s="7" t="s">
        <v>180</v>
      </c>
      <c r="C283" s="8"/>
      <c r="D283" s="8">
        <f t="shared" si="11"/>
        <v>2021</v>
      </c>
      <c r="E283" s="24" t="s">
        <v>7</v>
      </c>
      <c r="F283" s="24"/>
      <c r="G283" s="10" t="s">
        <v>18</v>
      </c>
      <c r="H283" s="9">
        <v>36999</v>
      </c>
      <c r="I283" s="11">
        <v>24</v>
      </c>
      <c r="J283" s="10" t="s">
        <v>18</v>
      </c>
      <c r="K283" s="9">
        <v>44242</v>
      </c>
      <c r="L283" s="11" t="s">
        <v>25</v>
      </c>
      <c r="M283" s="9">
        <f>K283+365*2-1</f>
        <v>44971</v>
      </c>
      <c r="N283" s="23" t="str">
        <f t="shared" si="12"/>
        <v>дистанции горные</v>
      </c>
      <c r="O283" s="23"/>
      <c r="P283" s="23"/>
      <c r="Q283" s="47" t="e">
        <f>VLOOKUP($B283,[1]Лист1!$B$5:$G$100,5,0)</f>
        <v>#N/A</v>
      </c>
      <c r="R283" s="47" t="e">
        <f>VLOOKUP($B283,[1]Лист1!$B$5:$G$100,5,0)</f>
        <v>#N/A</v>
      </c>
      <c r="S283" s="23"/>
      <c r="T283" t="s">
        <v>466</v>
      </c>
      <c r="U283" t="s">
        <v>469</v>
      </c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A283" s="23"/>
      <c r="CB283" s="23"/>
      <c r="CC283" s="23"/>
      <c r="CD283" s="23"/>
      <c r="CE283" s="23"/>
      <c r="CF283" s="23"/>
      <c r="CG283" s="23"/>
      <c r="CH283" s="23"/>
      <c r="CI283" s="23"/>
      <c r="CJ283" s="23"/>
      <c r="CK283" s="23"/>
      <c r="CL283" s="23"/>
      <c r="CM283" s="23"/>
      <c r="CN283" s="23"/>
      <c r="CO283" s="23"/>
      <c r="CP283" s="23"/>
      <c r="CQ283" s="23"/>
      <c r="CR283" s="23"/>
      <c r="CS283" s="23"/>
      <c r="CT283" s="23"/>
      <c r="CU283" s="23"/>
      <c r="CV283" s="23"/>
      <c r="CW283" s="23"/>
      <c r="CX283" s="23"/>
      <c r="CY283" s="23"/>
      <c r="CZ283" s="23"/>
      <c r="DA283" s="23"/>
      <c r="DB283" s="23"/>
      <c r="DC283" s="23"/>
      <c r="DD283" s="23"/>
      <c r="DE283" s="23"/>
      <c r="DF283" s="23"/>
      <c r="DG283" s="23"/>
      <c r="DH283" s="23"/>
      <c r="DI283" s="23"/>
      <c r="DJ283" s="23"/>
      <c r="DK283" s="23"/>
      <c r="DL283" s="23"/>
      <c r="DM283" s="23"/>
      <c r="DN283" s="23"/>
      <c r="DO283" s="23"/>
      <c r="DP283" s="23"/>
      <c r="DQ283" s="23"/>
      <c r="DR283" s="23"/>
      <c r="DS283" s="23"/>
      <c r="DT283" s="23"/>
      <c r="DU283" s="23"/>
      <c r="DV283" s="23"/>
      <c r="DW283" s="23"/>
      <c r="DX283" s="23"/>
      <c r="DY283" s="23"/>
      <c r="DZ283" s="23"/>
      <c r="EA283" s="23"/>
      <c r="EB283" s="23"/>
      <c r="EC283" s="23"/>
      <c r="ED283" s="23"/>
      <c r="EE283" s="23"/>
      <c r="EF283" s="23"/>
      <c r="EG283" s="23"/>
      <c r="EH283" s="23"/>
      <c r="EI283" s="23"/>
      <c r="EJ283" s="23"/>
      <c r="EK283" s="23"/>
      <c r="EL283" s="23"/>
      <c r="EM283" s="23"/>
      <c r="EN283" s="23"/>
      <c r="EO283" s="23"/>
      <c r="EP283" s="23"/>
      <c r="EQ283" s="23"/>
      <c r="ER283" s="23"/>
      <c r="ES283" s="23"/>
      <c r="ET283" s="23"/>
      <c r="EU283" s="23"/>
      <c r="EV283" s="23"/>
      <c r="EW283" s="23"/>
      <c r="EX283" s="23"/>
      <c r="EY283" s="23"/>
      <c r="EZ283" s="23"/>
      <c r="FA283" s="23"/>
      <c r="FB283" s="23"/>
      <c r="FC283" s="23"/>
      <c r="FD283" s="23"/>
      <c r="FE283" s="23"/>
      <c r="FF283" s="23"/>
      <c r="FG283" s="23"/>
      <c r="FH283" s="23"/>
      <c r="FI283" s="23"/>
      <c r="FJ283" s="23"/>
      <c r="FK283" s="23"/>
      <c r="FL283" s="23"/>
      <c r="FM283" s="23"/>
      <c r="FN283" s="23"/>
      <c r="FO283" s="23"/>
      <c r="FP283" s="23"/>
      <c r="FQ283" s="23"/>
      <c r="FR283" s="23"/>
      <c r="FS283" s="23"/>
      <c r="FT283" s="23"/>
      <c r="FU283" s="23"/>
      <c r="FV283" s="23"/>
      <c r="FW283" s="23"/>
      <c r="FX283" s="23"/>
      <c r="FY283" s="23"/>
      <c r="FZ283" s="23"/>
      <c r="GA283" s="23"/>
      <c r="GB283" s="23"/>
      <c r="GC283" s="23"/>
      <c r="GD283" s="23"/>
      <c r="GE283" s="23"/>
      <c r="GF283" s="23"/>
      <c r="GG283" s="23"/>
      <c r="GH283" s="23"/>
      <c r="GI283" s="23"/>
      <c r="GJ283" s="23"/>
      <c r="GK283" s="23"/>
      <c r="GL283" s="23"/>
      <c r="GM283" s="23"/>
      <c r="GN283" s="23"/>
      <c r="GO283" s="23"/>
      <c r="GP283" s="23"/>
      <c r="GQ283" s="23"/>
      <c r="GR283" s="23"/>
      <c r="GS283" s="23"/>
      <c r="GT283" s="23"/>
      <c r="GU283" s="23"/>
      <c r="GV283" s="23"/>
      <c r="GW283" s="23"/>
      <c r="GX283" s="23"/>
      <c r="GY283" s="23"/>
      <c r="GZ283" s="23"/>
      <c r="HA283" s="23"/>
      <c r="HB283" s="23"/>
      <c r="HC283" s="23"/>
      <c r="HD283" s="23"/>
      <c r="HE283" s="23"/>
      <c r="HF283" s="23"/>
      <c r="HG283" s="23"/>
      <c r="HH283" s="23"/>
      <c r="HI283" s="23"/>
      <c r="HJ283" s="23"/>
      <c r="HK283" s="23"/>
      <c r="HL283" s="23"/>
      <c r="HM283" s="23"/>
      <c r="HN283" s="23"/>
      <c r="HO283" s="23"/>
      <c r="HP283" s="23"/>
      <c r="HQ283" s="23"/>
      <c r="HR283" s="23"/>
      <c r="HS283" s="23"/>
      <c r="HT283" s="23"/>
      <c r="HU283" s="23"/>
      <c r="HV283" s="23"/>
      <c r="HW283" s="23"/>
      <c r="HX283" s="23"/>
      <c r="HY283" s="23"/>
      <c r="HZ283" s="23"/>
      <c r="IA283" s="23"/>
      <c r="IB283" s="23"/>
      <c r="IC283" s="23"/>
      <c r="ID283" s="23"/>
      <c r="IE283" s="23"/>
      <c r="IF283" s="23"/>
      <c r="IG283" s="23"/>
      <c r="IH283" s="23"/>
      <c r="II283" s="23"/>
      <c r="IJ283" s="23"/>
      <c r="IK283" s="23"/>
      <c r="IL283" s="23"/>
      <c r="IM283" s="23"/>
      <c r="IN283" s="23"/>
      <c r="IO283" s="23"/>
      <c r="IP283" s="23"/>
      <c r="IQ283" s="23"/>
      <c r="IR283" s="23"/>
      <c r="IS283" s="23"/>
      <c r="IT283" s="23"/>
      <c r="IU283" s="23"/>
      <c r="IV283" s="23"/>
    </row>
    <row r="284" spans="1:256" s="14" customFormat="1" x14ac:dyDescent="0.25">
      <c r="A284" s="6">
        <v>282</v>
      </c>
      <c r="B284" s="43" t="s">
        <v>344</v>
      </c>
      <c r="C284" s="8"/>
      <c r="D284" s="8">
        <f t="shared" si="11"/>
        <v>2021</v>
      </c>
      <c r="E284" s="24" t="s">
        <v>7</v>
      </c>
      <c r="F284" s="24"/>
      <c r="G284" s="10" t="s">
        <v>15</v>
      </c>
      <c r="H284" s="9">
        <v>43577</v>
      </c>
      <c r="I284" s="11" t="s">
        <v>301</v>
      </c>
      <c r="J284" s="10" t="s">
        <v>15</v>
      </c>
      <c r="K284" s="9">
        <v>44308</v>
      </c>
      <c r="L284" s="11" t="s">
        <v>365</v>
      </c>
      <c r="M284" s="9">
        <f>K284+365-1</f>
        <v>44672</v>
      </c>
      <c r="N284" s="23" t="str">
        <f t="shared" si="12"/>
        <v>дистанции горные</v>
      </c>
      <c r="O284" s="23"/>
      <c r="P284" s="23"/>
      <c r="Q284" s="47" t="e">
        <f>VLOOKUP($B284,[1]Лист1!$B$5:$G$100,5,0)</f>
        <v>#N/A</v>
      </c>
      <c r="R284" s="47" t="e">
        <f>VLOOKUP($B284,[1]Лист1!$B$5:$G$100,5,0)</f>
        <v>#N/A</v>
      </c>
      <c r="S284" s="23"/>
      <c r="T284" t="s">
        <v>463</v>
      </c>
      <c r="U284" t="s">
        <v>467</v>
      </c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  <c r="BS284" s="23"/>
      <c r="BT284" s="23"/>
      <c r="BU284" s="23"/>
      <c r="BV284" s="23"/>
      <c r="BW284" s="23"/>
      <c r="BX284" s="23"/>
      <c r="BY284" s="23"/>
      <c r="BZ284" s="23"/>
      <c r="CA284" s="23"/>
      <c r="CB284" s="23"/>
      <c r="CC284" s="23"/>
      <c r="CD284" s="23"/>
      <c r="CE284" s="23"/>
      <c r="CF284" s="23"/>
      <c r="CG284" s="23"/>
      <c r="CH284" s="23"/>
      <c r="CI284" s="23"/>
      <c r="CJ284" s="23"/>
      <c r="CK284" s="23"/>
      <c r="CL284" s="23"/>
      <c r="CM284" s="23"/>
      <c r="CN284" s="23"/>
      <c r="CO284" s="23"/>
      <c r="CP284" s="23"/>
      <c r="CQ284" s="23"/>
      <c r="CR284" s="23"/>
      <c r="CS284" s="23"/>
      <c r="CT284" s="23"/>
      <c r="CU284" s="23"/>
      <c r="CV284" s="23"/>
      <c r="CW284" s="23"/>
      <c r="CX284" s="23"/>
      <c r="CY284" s="23"/>
      <c r="CZ284" s="23"/>
      <c r="DA284" s="23"/>
      <c r="DB284" s="23"/>
      <c r="DC284" s="23"/>
      <c r="DD284" s="23"/>
      <c r="DE284" s="23"/>
      <c r="DF284" s="23"/>
      <c r="DG284" s="23"/>
      <c r="DH284" s="23"/>
      <c r="DI284" s="23"/>
      <c r="DJ284" s="23"/>
      <c r="DK284" s="23"/>
      <c r="DL284" s="23"/>
      <c r="DM284" s="23"/>
      <c r="DN284" s="23"/>
      <c r="DO284" s="23"/>
      <c r="DP284" s="23"/>
      <c r="DQ284" s="23"/>
      <c r="DR284" s="23"/>
      <c r="DS284" s="23"/>
      <c r="DT284" s="23"/>
      <c r="DU284" s="23"/>
      <c r="DV284" s="23"/>
      <c r="DW284" s="23"/>
      <c r="DX284" s="23"/>
      <c r="DY284" s="23"/>
      <c r="DZ284" s="23"/>
      <c r="EA284" s="23"/>
      <c r="EB284" s="23"/>
      <c r="EC284" s="23"/>
      <c r="ED284" s="23"/>
      <c r="EE284" s="23"/>
      <c r="EF284" s="23"/>
      <c r="EG284" s="23"/>
      <c r="EH284" s="23"/>
      <c r="EI284" s="23"/>
      <c r="EJ284" s="23"/>
      <c r="EK284" s="23"/>
      <c r="EL284" s="23"/>
      <c r="EM284" s="23"/>
      <c r="EN284" s="23"/>
      <c r="EO284" s="23"/>
      <c r="EP284" s="23"/>
      <c r="EQ284" s="23"/>
      <c r="ER284" s="23"/>
      <c r="ES284" s="23"/>
      <c r="ET284" s="23"/>
      <c r="EU284" s="23"/>
      <c r="EV284" s="23"/>
      <c r="EW284" s="23"/>
      <c r="EX284" s="23"/>
      <c r="EY284" s="23"/>
      <c r="EZ284" s="23"/>
      <c r="FA284" s="23"/>
      <c r="FB284" s="23"/>
      <c r="FC284" s="23"/>
      <c r="FD284" s="23"/>
      <c r="FE284" s="23"/>
      <c r="FF284" s="23"/>
      <c r="FG284" s="23"/>
      <c r="FH284" s="23"/>
      <c r="FI284" s="23"/>
      <c r="FJ284" s="23"/>
      <c r="FK284" s="23"/>
      <c r="FL284" s="23"/>
      <c r="FM284" s="23"/>
      <c r="FN284" s="23"/>
      <c r="FO284" s="23"/>
      <c r="FP284" s="23"/>
      <c r="FQ284" s="23"/>
      <c r="FR284" s="23"/>
      <c r="FS284" s="23"/>
      <c r="FT284" s="23"/>
      <c r="FU284" s="23"/>
      <c r="FV284" s="23"/>
      <c r="FW284" s="23"/>
      <c r="FX284" s="23"/>
      <c r="FY284" s="23"/>
      <c r="FZ284" s="23"/>
      <c r="GA284" s="23"/>
      <c r="GB284" s="23"/>
      <c r="GC284" s="23"/>
      <c r="GD284" s="23"/>
      <c r="GE284" s="23"/>
      <c r="GF284" s="23"/>
      <c r="GG284" s="23"/>
      <c r="GH284" s="23"/>
      <c r="GI284" s="23"/>
      <c r="GJ284" s="23"/>
      <c r="GK284" s="23"/>
      <c r="GL284" s="23"/>
      <c r="GM284" s="23"/>
      <c r="GN284" s="23"/>
      <c r="GO284" s="23"/>
      <c r="GP284" s="23"/>
      <c r="GQ284" s="23"/>
      <c r="GR284" s="23"/>
      <c r="GS284" s="23"/>
      <c r="GT284" s="23"/>
      <c r="GU284" s="23"/>
      <c r="GV284" s="23"/>
      <c r="GW284" s="23"/>
      <c r="GX284" s="23"/>
      <c r="GY284" s="23"/>
      <c r="GZ284" s="23"/>
      <c r="HA284" s="23"/>
      <c r="HB284" s="23"/>
      <c r="HC284" s="23"/>
      <c r="HD284" s="23"/>
      <c r="HE284" s="23"/>
      <c r="HF284" s="23"/>
      <c r="HG284" s="23"/>
      <c r="HH284" s="23"/>
      <c r="HI284" s="23"/>
      <c r="HJ284" s="23"/>
      <c r="HK284" s="23"/>
      <c r="HL284" s="23"/>
      <c r="HM284" s="23"/>
      <c r="HN284" s="23"/>
      <c r="HO284" s="23"/>
      <c r="HP284" s="23"/>
      <c r="HQ284" s="23"/>
      <c r="HR284" s="23"/>
      <c r="HS284" s="23"/>
      <c r="HT284" s="23"/>
      <c r="HU284" s="23"/>
      <c r="HV284" s="23"/>
      <c r="HW284" s="23"/>
      <c r="HX284" s="23"/>
      <c r="HY284" s="23"/>
      <c r="HZ284" s="23"/>
      <c r="IA284" s="23"/>
      <c r="IB284" s="23"/>
      <c r="IC284" s="23"/>
      <c r="ID284" s="23"/>
      <c r="IE284" s="23"/>
      <c r="IF284" s="23"/>
      <c r="IG284" s="23"/>
      <c r="IH284" s="23"/>
      <c r="II284" s="23"/>
      <c r="IJ284" s="23"/>
      <c r="IK284" s="23"/>
      <c r="IL284" s="23"/>
      <c r="IM284" s="23"/>
      <c r="IN284" s="23"/>
      <c r="IO284" s="23"/>
      <c r="IP284" s="23"/>
      <c r="IQ284" s="23"/>
      <c r="IR284" s="23"/>
      <c r="IS284" s="23"/>
      <c r="IT284" s="23"/>
      <c r="IU284" s="23"/>
      <c r="IV284" s="23"/>
    </row>
    <row r="285" spans="1:256" s="14" customFormat="1" x14ac:dyDescent="0.25">
      <c r="A285" s="6">
        <v>283</v>
      </c>
      <c r="B285" s="24" t="s">
        <v>181</v>
      </c>
      <c r="C285" s="8"/>
      <c r="D285" s="8">
        <f t="shared" si="11"/>
        <v>2021</v>
      </c>
      <c r="E285" s="24" t="s">
        <v>32</v>
      </c>
      <c r="F285" s="24"/>
      <c r="G285" s="10" t="s">
        <v>15</v>
      </c>
      <c r="H285" s="9">
        <v>43066</v>
      </c>
      <c r="I285" s="11">
        <v>237</v>
      </c>
      <c r="J285" s="10" t="s">
        <v>266</v>
      </c>
      <c r="K285" s="9"/>
      <c r="L285" s="11"/>
      <c r="M285" s="9"/>
      <c r="N285" s="23" t="str">
        <f t="shared" si="12"/>
        <v/>
      </c>
      <c r="O285" s="23"/>
      <c r="P285" s="23"/>
      <c r="Q285" s="47" t="e">
        <f>VLOOKUP($B285,[1]Лист1!$B$5:$G$100,5,0)</f>
        <v>#N/A</v>
      </c>
      <c r="R285" s="47" t="e">
        <f>VLOOKUP($B285,[1]Лист1!$B$5:$G$100,5,0)</f>
        <v>#N/A</v>
      </c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  <c r="BS285" s="23"/>
      <c r="BT285" s="23"/>
      <c r="BU285" s="23"/>
      <c r="BV285" s="23"/>
      <c r="BW285" s="23"/>
      <c r="BX285" s="23"/>
      <c r="BY285" s="23"/>
      <c r="BZ285" s="23"/>
      <c r="CA285" s="23"/>
      <c r="CB285" s="23"/>
      <c r="CC285" s="23"/>
      <c r="CD285" s="23"/>
      <c r="CE285" s="23"/>
      <c r="CF285" s="23"/>
      <c r="CG285" s="23"/>
      <c r="CH285" s="23"/>
      <c r="CI285" s="23"/>
      <c r="CJ285" s="23"/>
      <c r="CK285" s="23"/>
      <c r="CL285" s="23"/>
      <c r="CM285" s="23"/>
      <c r="CN285" s="23"/>
      <c r="CO285" s="23"/>
      <c r="CP285" s="23"/>
      <c r="CQ285" s="23"/>
      <c r="CR285" s="23"/>
      <c r="CS285" s="23"/>
      <c r="CT285" s="23"/>
      <c r="CU285" s="23"/>
      <c r="CV285" s="23"/>
      <c r="CW285" s="23"/>
      <c r="CX285" s="23"/>
      <c r="CY285" s="23"/>
      <c r="CZ285" s="23"/>
      <c r="DA285" s="23"/>
      <c r="DB285" s="23"/>
      <c r="DC285" s="23"/>
      <c r="DD285" s="23"/>
      <c r="DE285" s="23"/>
      <c r="DF285" s="23"/>
      <c r="DG285" s="23"/>
      <c r="DH285" s="23"/>
      <c r="DI285" s="23"/>
      <c r="DJ285" s="23"/>
      <c r="DK285" s="23"/>
      <c r="DL285" s="23"/>
      <c r="DM285" s="23"/>
      <c r="DN285" s="23"/>
      <c r="DO285" s="23"/>
      <c r="DP285" s="23"/>
      <c r="DQ285" s="23"/>
      <c r="DR285" s="23"/>
      <c r="DS285" s="23"/>
      <c r="DT285" s="23"/>
      <c r="DU285" s="23"/>
      <c r="DV285" s="23"/>
      <c r="DW285" s="23"/>
      <c r="DX285" s="23"/>
      <c r="DY285" s="23"/>
      <c r="DZ285" s="23"/>
      <c r="EA285" s="23"/>
      <c r="EB285" s="23"/>
      <c r="EC285" s="23"/>
      <c r="ED285" s="23"/>
      <c r="EE285" s="23"/>
      <c r="EF285" s="23"/>
      <c r="EG285" s="23"/>
      <c r="EH285" s="23"/>
      <c r="EI285" s="23"/>
      <c r="EJ285" s="23"/>
      <c r="EK285" s="23"/>
      <c r="EL285" s="23"/>
      <c r="EM285" s="23"/>
      <c r="EN285" s="23"/>
      <c r="EO285" s="23"/>
      <c r="EP285" s="23"/>
      <c r="EQ285" s="23"/>
      <c r="ER285" s="23"/>
      <c r="ES285" s="23"/>
      <c r="ET285" s="23"/>
      <c r="EU285" s="23"/>
      <c r="EV285" s="23"/>
      <c r="EW285" s="23"/>
      <c r="EX285" s="23"/>
      <c r="EY285" s="23"/>
      <c r="EZ285" s="23"/>
      <c r="FA285" s="23"/>
      <c r="FB285" s="23"/>
      <c r="FC285" s="23"/>
      <c r="FD285" s="23"/>
      <c r="FE285" s="23"/>
      <c r="FF285" s="23"/>
      <c r="FG285" s="23"/>
      <c r="FH285" s="23"/>
      <c r="FI285" s="23"/>
      <c r="FJ285" s="23"/>
      <c r="FK285" s="23"/>
      <c r="FL285" s="23"/>
      <c r="FM285" s="23"/>
      <c r="FN285" s="23"/>
      <c r="FO285" s="23"/>
      <c r="FP285" s="23"/>
      <c r="FQ285" s="23"/>
      <c r="FR285" s="23"/>
      <c r="FS285" s="23"/>
      <c r="FT285" s="23"/>
      <c r="FU285" s="23"/>
      <c r="FV285" s="23"/>
      <c r="FW285" s="23"/>
      <c r="FX285" s="23"/>
      <c r="FY285" s="23"/>
      <c r="FZ285" s="23"/>
      <c r="GA285" s="23"/>
      <c r="GB285" s="23"/>
      <c r="GC285" s="23"/>
      <c r="GD285" s="23"/>
      <c r="GE285" s="23"/>
      <c r="GF285" s="23"/>
      <c r="GG285" s="23"/>
      <c r="GH285" s="23"/>
      <c r="GI285" s="23"/>
      <c r="GJ285" s="23"/>
      <c r="GK285" s="23"/>
      <c r="GL285" s="23"/>
      <c r="GM285" s="23"/>
      <c r="GN285" s="23"/>
      <c r="GO285" s="23"/>
      <c r="GP285" s="23"/>
      <c r="GQ285" s="23"/>
      <c r="GR285" s="23"/>
      <c r="GS285" s="23"/>
      <c r="GT285" s="23"/>
      <c r="GU285" s="23"/>
      <c r="GV285" s="23"/>
      <c r="GW285" s="23"/>
      <c r="GX285" s="23"/>
      <c r="GY285" s="23"/>
      <c r="GZ285" s="23"/>
      <c r="HA285" s="23"/>
      <c r="HB285" s="23"/>
      <c r="HC285" s="23"/>
      <c r="HD285" s="23"/>
      <c r="HE285" s="23"/>
      <c r="HF285" s="23"/>
      <c r="HG285" s="23"/>
      <c r="HH285" s="23"/>
      <c r="HI285" s="23"/>
      <c r="HJ285" s="23"/>
      <c r="HK285" s="23"/>
      <c r="HL285" s="23"/>
      <c r="HM285" s="23"/>
      <c r="HN285" s="23"/>
      <c r="HO285" s="23"/>
      <c r="HP285" s="23"/>
      <c r="HQ285" s="23"/>
      <c r="HR285" s="23"/>
      <c r="HS285" s="23"/>
      <c r="HT285" s="23"/>
      <c r="HU285" s="23"/>
      <c r="HV285" s="23"/>
      <c r="HW285" s="23"/>
      <c r="HX285" s="23"/>
      <c r="HY285" s="23"/>
      <c r="HZ285" s="23"/>
      <c r="IA285" s="23"/>
      <c r="IB285" s="23"/>
      <c r="IC285" s="23"/>
      <c r="ID285" s="23"/>
      <c r="IE285" s="23"/>
      <c r="IF285" s="23"/>
      <c r="IG285" s="23"/>
      <c r="IH285" s="23"/>
      <c r="II285" s="23"/>
      <c r="IJ285" s="23"/>
      <c r="IK285" s="23"/>
      <c r="IL285" s="23"/>
      <c r="IM285" s="23"/>
      <c r="IN285" s="23"/>
      <c r="IO285" s="23"/>
      <c r="IP285" s="23"/>
      <c r="IQ285" s="23"/>
      <c r="IR285" s="23"/>
      <c r="IS285" s="23"/>
      <c r="IT285" s="23"/>
      <c r="IU285" s="23"/>
      <c r="IV285" s="23"/>
    </row>
    <row r="286" spans="1:256" s="14" customFormat="1" x14ac:dyDescent="0.25">
      <c r="A286" s="6">
        <v>284</v>
      </c>
      <c r="B286" s="24" t="s">
        <v>243</v>
      </c>
      <c r="C286" s="8"/>
      <c r="D286" s="8">
        <f t="shared" si="11"/>
        <v>2021</v>
      </c>
      <c r="E286" s="24" t="s">
        <v>7</v>
      </c>
      <c r="F286" s="24"/>
      <c r="G286" s="10" t="s">
        <v>15</v>
      </c>
      <c r="H286" s="9">
        <v>43326</v>
      </c>
      <c r="I286" s="11" t="s">
        <v>362</v>
      </c>
      <c r="J286" s="10" t="s">
        <v>15</v>
      </c>
      <c r="K286" s="9">
        <v>44067</v>
      </c>
      <c r="L286" s="11" t="s">
        <v>365</v>
      </c>
      <c r="M286" s="9">
        <f>K286+365-1</f>
        <v>44431</v>
      </c>
      <c r="N286" s="23" t="str">
        <f t="shared" si="12"/>
        <v>дистанции горные</v>
      </c>
      <c r="O286" s="23"/>
      <c r="P286" s="23"/>
      <c r="Q286" s="47" t="e">
        <f>VLOOKUP($B286,[1]Лист1!$B$5:$G$100,5,0)</f>
        <v>#N/A</v>
      </c>
      <c r="R286" s="47" t="e">
        <f>VLOOKUP($B286,[1]Лист1!$B$5:$G$100,5,0)</f>
        <v>#N/A</v>
      </c>
      <c r="S286" s="23"/>
      <c r="T286" t="s">
        <v>463</v>
      </c>
      <c r="U286" t="s">
        <v>467</v>
      </c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  <c r="BP286" s="23"/>
      <c r="BQ286" s="23"/>
      <c r="BR286" s="23"/>
      <c r="BS286" s="23"/>
      <c r="BT286" s="23"/>
      <c r="BU286" s="23"/>
      <c r="BV286" s="23"/>
      <c r="BW286" s="23"/>
      <c r="BX286" s="23"/>
      <c r="BY286" s="23"/>
      <c r="BZ286" s="23"/>
      <c r="CA286" s="23"/>
      <c r="CB286" s="23"/>
      <c r="CC286" s="23"/>
      <c r="CD286" s="23"/>
      <c r="CE286" s="23"/>
      <c r="CF286" s="23"/>
      <c r="CG286" s="23"/>
      <c r="CH286" s="23"/>
      <c r="CI286" s="23"/>
      <c r="CJ286" s="23"/>
      <c r="CK286" s="23"/>
      <c r="CL286" s="23"/>
      <c r="CM286" s="23"/>
      <c r="CN286" s="23"/>
      <c r="CO286" s="23"/>
      <c r="CP286" s="23"/>
      <c r="CQ286" s="23"/>
      <c r="CR286" s="23"/>
      <c r="CS286" s="23"/>
      <c r="CT286" s="23"/>
      <c r="CU286" s="23"/>
      <c r="CV286" s="23"/>
      <c r="CW286" s="23"/>
      <c r="CX286" s="23"/>
      <c r="CY286" s="23"/>
      <c r="CZ286" s="23"/>
      <c r="DA286" s="23"/>
      <c r="DB286" s="23"/>
      <c r="DC286" s="23"/>
      <c r="DD286" s="23"/>
      <c r="DE286" s="23"/>
      <c r="DF286" s="23"/>
      <c r="DG286" s="23"/>
      <c r="DH286" s="23"/>
      <c r="DI286" s="23"/>
      <c r="DJ286" s="23"/>
      <c r="DK286" s="23"/>
      <c r="DL286" s="23"/>
      <c r="DM286" s="23"/>
      <c r="DN286" s="23"/>
      <c r="DO286" s="23"/>
      <c r="DP286" s="23"/>
      <c r="DQ286" s="23"/>
      <c r="DR286" s="23"/>
      <c r="DS286" s="23"/>
      <c r="DT286" s="23"/>
      <c r="DU286" s="23"/>
      <c r="DV286" s="23"/>
      <c r="DW286" s="23"/>
      <c r="DX286" s="23"/>
      <c r="DY286" s="23"/>
      <c r="DZ286" s="23"/>
      <c r="EA286" s="23"/>
      <c r="EB286" s="23"/>
      <c r="EC286" s="23"/>
      <c r="ED286" s="23"/>
      <c r="EE286" s="23"/>
      <c r="EF286" s="23"/>
      <c r="EG286" s="23"/>
      <c r="EH286" s="23"/>
      <c r="EI286" s="23"/>
      <c r="EJ286" s="23"/>
      <c r="EK286" s="23"/>
      <c r="EL286" s="23"/>
      <c r="EM286" s="23"/>
      <c r="EN286" s="23"/>
      <c r="EO286" s="23"/>
      <c r="EP286" s="23"/>
      <c r="EQ286" s="23"/>
      <c r="ER286" s="23"/>
      <c r="ES286" s="23"/>
      <c r="ET286" s="23"/>
      <c r="EU286" s="23"/>
      <c r="EV286" s="23"/>
      <c r="EW286" s="23"/>
      <c r="EX286" s="23"/>
      <c r="EY286" s="23"/>
      <c r="EZ286" s="23"/>
      <c r="FA286" s="23"/>
      <c r="FB286" s="23"/>
      <c r="FC286" s="23"/>
      <c r="FD286" s="23"/>
      <c r="FE286" s="23"/>
      <c r="FF286" s="23"/>
      <c r="FG286" s="23"/>
      <c r="FH286" s="23"/>
      <c r="FI286" s="23"/>
      <c r="FJ286" s="23"/>
      <c r="FK286" s="23"/>
      <c r="FL286" s="23"/>
      <c r="FM286" s="23"/>
      <c r="FN286" s="23"/>
      <c r="FO286" s="23"/>
      <c r="FP286" s="23"/>
      <c r="FQ286" s="23"/>
      <c r="FR286" s="23"/>
      <c r="FS286" s="23"/>
      <c r="FT286" s="23"/>
      <c r="FU286" s="23"/>
      <c r="FV286" s="23"/>
      <c r="FW286" s="23"/>
      <c r="FX286" s="23"/>
      <c r="FY286" s="23"/>
      <c r="FZ286" s="23"/>
      <c r="GA286" s="23"/>
      <c r="GB286" s="23"/>
      <c r="GC286" s="23"/>
      <c r="GD286" s="23"/>
      <c r="GE286" s="23"/>
      <c r="GF286" s="23"/>
      <c r="GG286" s="23"/>
      <c r="GH286" s="23"/>
      <c r="GI286" s="23"/>
      <c r="GJ286" s="23"/>
      <c r="GK286" s="23"/>
      <c r="GL286" s="23"/>
      <c r="GM286" s="23"/>
      <c r="GN286" s="23"/>
      <c r="GO286" s="23"/>
      <c r="GP286" s="23"/>
      <c r="GQ286" s="23"/>
      <c r="GR286" s="23"/>
      <c r="GS286" s="23"/>
      <c r="GT286" s="23"/>
      <c r="GU286" s="23"/>
      <c r="GV286" s="23"/>
      <c r="GW286" s="23"/>
      <c r="GX286" s="23"/>
      <c r="GY286" s="23"/>
      <c r="GZ286" s="23"/>
      <c r="HA286" s="23"/>
      <c r="HB286" s="23"/>
      <c r="HC286" s="23"/>
      <c r="HD286" s="23"/>
      <c r="HE286" s="23"/>
      <c r="HF286" s="23"/>
      <c r="HG286" s="23"/>
      <c r="HH286" s="23"/>
      <c r="HI286" s="23"/>
      <c r="HJ286" s="23"/>
      <c r="HK286" s="23"/>
      <c r="HL286" s="23"/>
      <c r="HM286" s="23"/>
      <c r="HN286" s="23"/>
      <c r="HO286" s="23"/>
      <c r="HP286" s="23"/>
      <c r="HQ286" s="23"/>
      <c r="HR286" s="23"/>
      <c r="HS286" s="23"/>
      <c r="HT286" s="23"/>
      <c r="HU286" s="23"/>
      <c r="HV286" s="23"/>
      <c r="HW286" s="23"/>
      <c r="HX286" s="23"/>
      <c r="HY286" s="23"/>
      <c r="HZ286" s="23"/>
      <c r="IA286" s="23"/>
      <c r="IB286" s="23"/>
      <c r="IC286" s="23"/>
      <c r="ID286" s="23"/>
      <c r="IE286" s="23"/>
      <c r="IF286" s="23"/>
      <c r="IG286" s="23"/>
      <c r="IH286" s="23"/>
      <c r="II286" s="23"/>
      <c r="IJ286" s="23"/>
      <c r="IK286" s="23"/>
      <c r="IL286" s="23"/>
      <c r="IM286" s="23"/>
      <c r="IN286" s="23"/>
      <c r="IO286" s="23"/>
      <c r="IP286" s="23"/>
      <c r="IQ286" s="23"/>
      <c r="IR286" s="23"/>
      <c r="IS286" s="23"/>
      <c r="IT286" s="23"/>
      <c r="IU286" s="23"/>
      <c r="IV286" s="23"/>
    </row>
    <row r="287" spans="1:256" s="14" customFormat="1" x14ac:dyDescent="0.25">
      <c r="A287" s="6">
        <v>285</v>
      </c>
      <c r="B287" s="24" t="s">
        <v>250</v>
      </c>
      <c r="C287" s="8"/>
      <c r="D287" s="8">
        <f t="shared" si="11"/>
        <v>2021</v>
      </c>
      <c r="E287" s="24" t="s">
        <v>14</v>
      </c>
      <c r="F287" s="24"/>
      <c r="G287" s="10" t="s">
        <v>15</v>
      </c>
      <c r="H287" s="9">
        <v>43349</v>
      </c>
      <c r="I287" s="11" t="s">
        <v>34</v>
      </c>
      <c r="J287" s="10" t="s">
        <v>266</v>
      </c>
      <c r="K287" s="9"/>
      <c r="L287" s="11"/>
      <c r="M287" s="9"/>
      <c r="N287" s="23" t="str">
        <f t="shared" si="12"/>
        <v/>
      </c>
      <c r="O287" s="23"/>
      <c r="P287" s="23"/>
      <c r="Q287" s="47" t="e">
        <f>VLOOKUP($B287,[1]Лист1!$B$5:$G$100,5,0)</f>
        <v>#N/A</v>
      </c>
      <c r="R287" s="47" t="e">
        <f>VLOOKUP($B287,[1]Лист1!$B$5:$G$100,5,0)</f>
        <v>#N/A</v>
      </c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  <c r="BT287" s="23"/>
      <c r="BU287" s="23"/>
      <c r="BV287" s="23"/>
      <c r="BW287" s="23"/>
      <c r="BX287" s="23"/>
      <c r="BY287" s="23"/>
      <c r="BZ287" s="23"/>
      <c r="CA287" s="23"/>
      <c r="CB287" s="23"/>
      <c r="CC287" s="23"/>
      <c r="CD287" s="23"/>
      <c r="CE287" s="23"/>
      <c r="CF287" s="23"/>
      <c r="CG287" s="23"/>
      <c r="CH287" s="23"/>
      <c r="CI287" s="23"/>
      <c r="CJ287" s="23"/>
      <c r="CK287" s="23"/>
      <c r="CL287" s="23"/>
      <c r="CM287" s="23"/>
      <c r="CN287" s="23"/>
      <c r="CO287" s="23"/>
      <c r="CP287" s="23"/>
      <c r="CQ287" s="23"/>
      <c r="CR287" s="23"/>
      <c r="CS287" s="23"/>
      <c r="CT287" s="23"/>
      <c r="CU287" s="23"/>
      <c r="CV287" s="23"/>
      <c r="CW287" s="23"/>
      <c r="CX287" s="23"/>
      <c r="CY287" s="23"/>
      <c r="CZ287" s="23"/>
      <c r="DA287" s="23"/>
      <c r="DB287" s="23"/>
      <c r="DC287" s="23"/>
      <c r="DD287" s="23"/>
      <c r="DE287" s="23"/>
      <c r="DF287" s="23"/>
      <c r="DG287" s="23"/>
      <c r="DH287" s="23"/>
      <c r="DI287" s="23"/>
      <c r="DJ287" s="23"/>
      <c r="DK287" s="23"/>
      <c r="DL287" s="23"/>
      <c r="DM287" s="23"/>
      <c r="DN287" s="23"/>
      <c r="DO287" s="23"/>
      <c r="DP287" s="23"/>
      <c r="DQ287" s="23"/>
      <c r="DR287" s="23"/>
      <c r="DS287" s="23"/>
      <c r="DT287" s="23"/>
      <c r="DU287" s="23"/>
      <c r="DV287" s="23"/>
      <c r="DW287" s="23"/>
      <c r="DX287" s="23"/>
      <c r="DY287" s="23"/>
      <c r="DZ287" s="23"/>
      <c r="EA287" s="23"/>
      <c r="EB287" s="23"/>
      <c r="EC287" s="23"/>
      <c r="ED287" s="23"/>
      <c r="EE287" s="23"/>
      <c r="EF287" s="23"/>
      <c r="EG287" s="23"/>
      <c r="EH287" s="23"/>
      <c r="EI287" s="23"/>
      <c r="EJ287" s="23"/>
      <c r="EK287" s="23"/>
      <c r="EL287" s="23"/>
      <c r="EM287" s="23"/>
      <c r="EN287" s="23"/>
      <c r="EO287" s="23"/>
      <c r="EP287" s="23"/>
      <c r="EQ287" s="23"/>
      <c r="ER287" s="23"/>
      <c r="ES287" s="23"/>
      <c r="ET287" s="23"/>
      <c r="EU287" s="23"/>
      <c r="EV287" s="23"/>
      <c r="EW287" s="23"/>
      <c r="EX287" s="23"/>
      <c r="EY287" s="23"/>
      <c r="EZ287" s="23"/>
      <c r="FA287" s="23"/>
      <c r="FB287" s="23"/>
      <c r="FC287" s="23"/>
      <c r="FD287" s="23"/>
      <c r="FE287" s="23"/>
      <c r="FF287" s="23"/>
      <c r="FG287" s="23"/>
      <c r="FH287" s="23"/>
      <c r="FI287" s="23"/>
      <c r="FJ287" s="23"/>
      <c r="FK287" s="23"/>
      <c r="FL287" s="23"/>
      <c r="FM287" s="23"/>
      <c r="FN287" s="23"/>
      <c r="FO287" s="23"/>
      <c r="FP287" s="23"/>
      <c r="FQ287" s="23"/>
      <c r="FR287" s="23"/>
      <c r="FS287" s="23"/>
      <c r="FT287" s="23"/>
      <c r="FU287" s="23"/>
      <c r="FV287" s="23"/>
      <c r="FW287" s="23"/>
      <c r="FX287" s="23"/>
      <c r="FY287" s="23"/>
      <c r="FZ287" s="23"/>
      <c r="GA287" s="23"/>
      <c r="GB287" s="23"/>
      <c r="GC287" s="23"/>
      <c r="GD287" s="23"/>
      <c r="GE287" s="23"/>
      <c r="GF287" s="23"/>
      <c r="GG287" s="23"/>
      <c r="GH287" s="23"/>
      <c r="GI287" s="23"/>
      <c r="GJ287" s="23"/>
      <c r="GK287" s="23"/>
      <c r="GL287" s="23"/>
      <c r="GM287" s="23"/>
      <c r="GN287" s="23"/>
      <c r="GO287" s="23"/>
      <c r="GP287" s="23"/>
      <c r="GQ287" s="23"/>
      <c r="GR287" s="23"/>
      <c r="GS287" s="23"/>
      <c r="GT287" s="23"/>
      <c r="GU287" s="23"/>
      <c r="GV287" s="23"/>
      <c r="GW287" s="23"/>
      <c r="GX287" s="23"/>
      <c r="GY287" s="23"/>
      <c r="GZ287" s="23"/>
      <c r="HA287" s="23"/>
      <c r="HB287" s="23"/>
      <c r="HC287" s="23"/>
      <c r="HD287" s="23"/>
      <c r="HE287" s="23"/>
      <c r="HF287" s="23"/>
      <c r="HG287" s="23"/>
      <c r="HH287" s="23"/>
      <c r="HI287" s="23"/>
      <c r="HJ287" s="23"/>
      <c r="HK287" s="23"/>
      <c r="HL287" s="23"/>
      <c r="HM287" s="23"/>
      <c r="HN287" s="23"/>
      <c r="HO287" s="23"/>
      <c r="HP287" s="23"/>
      <c r="HQ287" s="23"/>
      <c r="HR287" s="23"/>
      <c r="HS287" s="23"/>
      <c r="HT287" s="23"/>
      <c r="HU287" s="23"/>
      <c r="HV287" s="23"/>
      <c r="HW287" s="23"/>
      <c r="HX287" s="23"/>
      <c r="HY287" s="23"/>
      <c r="HZ287" s="23"/>
      <c r="IA287" s="23"/>
      <c r="IB287" s="23"/>
      <c r="IC287" s="23"/>
      <c r="ID287" s="23"/>
      <c r="IE287" s="23"/>
      <c r="IF287" s="23"/>
      <c r="IG287" s="23"/>
      <c r="IH287" s="23"/>
      <c r="II287" s="23"/>
      <c r="IJ287" s="23"/>
      <c r="IK287" s="23"/>
      <c r="IL287" s="23"/>
      <c r="IM287" s="23"/>
      <c r="IN287" s="23"/>
      <c r="IO287" s="23"/>
      <c r="IP287" s="23"/>
      <c r="IQ287" s="23"/>
      <c r="IR287" s="23"/>
      <c r="IS287" s="23"/>
      <c r="IT287" s="23"/>
      <c r="IU287" s="23"/>
      <c r="IV287" s="23"/>
    </row>
    <row r="288" spans="1:256" s="14" customFormat="1" x14ac:dyDescent="0.25">
      <c r="A288" s="6">
        <v>286</v>
      </c>
      <c r="B288" s="24" t="s">
        <v>456</v>
      </c>
      <c r="C288" s="8"/>
      <c r="D288" s="8">
        <f t="shared" si="11"/>
        <v>2021</v>
      </c>
      <c r="E288" s="24" t="s">
        <v>315</v>
      </c>
      <c r="F288" s="24"/>
      <c r="G288" s="10" t="s">
        <v>15</v>
      </c>
      <c r="H288" s="9">
        <v>44251</v>
      </c>
      <c r="I288" s="11" t="s">
        <v>446</v>
      </c>
      <c r="J288" s="10" t="s">
        <v>15</v>
      </c>
      <c r="K288" s="9">
        <v>44251</v>
      </c>
      <c r="L288" s="11" t="s">
        <v>446</v>
      </c>
      <c r="M288" s="9">
        <f>K288+365-1</f>
        <v>44615</v>
      </c>
      <c r="N288" s="23" t="str">
        <f t="shared" si="12"/>
        <v>маршруты</v>
      </c>
      <c r="O288" s="23"/>
      <c r="P288" s="23"/>
      <c r="Q288" s="47"/>
      <c r="R288" s="47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  <c r="BP288" s="23"/>
      <c r="BQ288" s="23"/>
      <c r="BR288" s="23"/>
      <c r="BS288" s="23"/>
      <c r="BT288" s="23"/>
      <c r="BU288" s="23"/>
      <c r="BV288" s="23"/>
      <c r="BW288" s="23"/>
      <c r="BX288" s="23"/>
      <c r="BY288" s="23"/>
      <c r="BZ288" s="23"/>
      <c r="CA288" s="23"/>
      <c r="CB288" s="23"/>
      <c r="CC288" s="23"/>
      <c r="CD288" s="23"/>
      <c r="CE288" s="23"/>
      <c r="CF288" s="23"/>
      <c r="CG288" s="23"/>
      <c r="CH288" s="23"/>
      <c r="CI288" s="23"/>
      <c r="CJ288" s="23"/>
      <c r="CK288" s="23"/>
      <c r="CL288" s="23"/>
      <c r="CM288" s="23"/>
      <c r="CN288" s="23"/>
      <c r="CO288" s="23"/>
      <c r="CP288" s="23"/>
      <c r="CQ288" s="23"/>
      <c r="CR288" s="23"/>
      <c r="CS288" s="23"/>
      <c r="CT288" s="23"/>
      <c r="CU288" s="23"/>
      <c r="CV288" s="23"/>
      <c r="CW288" s="23"/>
      <c r="CX288" s="23"/>
      <c r="CY288" s="23"/>
      <c r="CZ288" s="23"/>
      <c r="DA288" s="23"/>
      <c r="DB288" s="23"/>
      <c r="DC288" s="23"/>
      <c r="DD288" s="23"/>
      <c r="DE288" s="23"/>
      <c r="DF288" s="23"/>
      <c r="DG288" s="23"/>
      <c r="DH288" s="23"/>
      <c r="DI288" s="23"/>
      <c r="DJ288" s="23"/>
      <c r="DK288" s="23"/>
      <c r="DL288" s="23"/>
      <c r="DM288" s="23"/>
      <c r="DN288" s="23"/>
      <c r="DO288" s="23"/>
      <c r="DP288" s="23"/>
      <c r="DQ288" s="23"/>
      <c r="DR288" s="23"/>
      <c r="DS288" s="23"/>
      <c r="DT288" s="23"/>
      <c r="DU288" s="23"/>
      <c r="DV288" s="23"/>
      <c r="DW288" s="23"/>
      <c r="DX288" s="23"/>
      <c r="DY288" s="23"/>
      <c r="DZ288" s="23"/>
      <c r="EA288" s="23"/>
      <c r="EB288" s="23"/>
      <c r="EC288" s="23"/>
      <c r="ED288" s="23"/>
      <c r="EE288" s="23"/>
      <c r="EF288" s="23"/>
      <c r="EG288" s="23"/>
      <c r="EH288" s="23"/>
      <c r="EI288" s="23"/>
      <c r="EJ288" s="23"/>
      <c r="EK288" s="23"/>
      <c r="EL288" s="23"/>
      <c r="EM288" s="23"/>
      <c r="EN288" s="23"/>
      <c r="EO288" s="23"/>
      <c r="EP288" s="23"/>
      <c r="EQ288" s="23"/>
      <c r="ER288" s="23"/>
      <c r="ES288" s="23"/>
      <c r="ET288" s="23"/>
      <c r="EU288" s="23"/>
      <c r="EV288" s="23"/>
      <c r="EW288" s="23"/>
      <c r="EX288" s="23"/>
      <c r="EY288" s="23"/>
      <c r="EZ288" s="23"/>
      <c r="FA288" s="23"/>
      <c r="FB288" s="23"/>
      <c r="FC288" s="23"/>
      <c r="FD288" s="23"/>
      <c r="FE288" s="23"/>
      <c r="FF288" s="23"/>
      <c r="FG288" s="23"/>
      <c r="FH288" s="23"/>
      <c r="FI288" s="23"/>
      <c r="FJ288" s="23"/>
      <c r="FK288" s="23"/>
      <c r="FL288" s="23"/>
      <c r="FM288" s="23"/>
      <c r="FN288" s="23"/>
      <c r="FO288" s="23"/>
      <c r="FP288" s="23"/>
      <c r="FQ288" s="23"/>
      <c r="FR288" s="23"/>
      <c r="FS288" s="23"/>
      <c r="FT288" s="23"/>
      <c r="FU288" s="23"/>
      <c r="FV288" s="23"/>
      <c r="FW288" s="23"/>
      <c r="FX288" s="23"/>
      <c r="FY288" s="23"/>
      <c r="FZ288" s="23"/>
      <c r="GA288" s="23"/>
      <c r="GB288" s="23"/>
      <c r="GC288" s="23"/>
      <c r="GD288" s="23"/>
      <c r="GE288" s="23"/>
      <c r="GF288" s="23"/>
      <c r="GG288" s="23"/>
      <c r="GH288" s="23"/>
      <c r="GI288" s="23"/>
      <c r="GJ288" s="23"/>
      <c r="GK288" s="23"/>
      <c r="GL288" s="23"/>
      <c r="GM288" s="23"/>
      <c r="GN288" s="23"/>
      <c r="GO288" s="23"/>
      <c r="GP288" s="23"/>
      <c r="GQ288" s="23"/>
      <c r="GR288" s="23"/>
      <c r="GS288" s="23"/>
      <c r="GT288" s="23"/>
      <c r="GU288" s="23"/>
      <c r="GV288" s="23"/>
      <c r="GW288" s="23"/>
      <c r="GX288" s="23"/>
      <c r="GY288" s="23"/>
      <c r="GZ288" s="23"/>
      <c r="HA288" s="23"/>
      <c r="HB288" s="23"/>
      <c r="HC288" s="23"/>
      <c r="HD288" s="23"/>
      <c r="HE288" s="23"/>
      <c r="HF288" s="23"/>
      <c r="HG288" s="23"/>
      <c r="HH288" s="23"/>
      <c r="HI288" s="23"/>
      <c r="HJ288" s="23"/>
      <c r="HK288" s="23"/>
      <c r="HL288" s="23"/>
      <c r="HM288" s="23"/>
      <c r="HN288" s="23"/>
      <c r="HO288" s="23"/>
      <c r="HP288" s="23"/>
      <c r="HQ288" s="23"/>
      <c r="HR288" s="23"/>
      <c r="HS288" s="23"/>
      <c r="HT288" s="23"/>
      <c r="HU288" s="23"/>
      <c r="HV288" s="23"/>
      <c r="HW288" s="23"/>
      <c r="HX288" s="23"/>
      <c r="HY288" s="23"/>
      <c r="HZ288" s="23"/>
      <c r="IA288" s="23"/>
      <c r="IB288" s="23"/>
      <c r="IC288" s="23"/>
      <c r="ID288" s="23"/>
      <c r="IE288" s="23"/>
      <c r="IF288" s="23"/>
      <c r="IG288" s="23"/>
      <c r="IH288" s="23"/>
      <c r="II288" s="23"/>
      <c r="IJ288" s="23"/>
      <c r="IK288" s="23"/>
      <c r="IL288" s="23"/>
      <c r="IM288" s="23"/>
      <c r="IN288" s="23"/>
      <c r="IO288" s="23"/>
      <c r="IP288" s="23"/>
      <c r="IQ288" s="23"/>
      <c r="IR288" s="23"/>
      <c r="IS288" s="23"/>
      <c r="IT288" s="23"/>
      <c r="IU288" s="23"/>
      <c r="IV288" s="23"/>
    </row>
    <row r="289" spans="1:256" s="14" customFormat="1" x14ac:dyDescent="0.25">
      <c r="A289" s="6">
        <v>287</v>
      </c>
      <c r="B289" s="24" t="s">
        <v>280</v>
      </c>
      <c r="C289" s="8"/>
      <c r="D289" s="8">
        <f t="shared" si="11"/>
        <v>2021</v>
      </c>
      <c r="E289" s="24" t="s">
        <v>444</v>
      </c>
      <c r="F289" s="24"/>
      <c r="G289" s="10" t="s">
        <v>15</v>
      </c>
      <c r="H289" s="9">
        <v>43531</v>
      </c>
      <c r="I289" s="11" t="s">
        <v>283</v>
      </c>
      <c r="J289" s="10" t="s">
        <v>18</v>
      </c>
      <c r="K289" s="9">
        <v>44251</v>
      </c>
      <c r="L289" s="11" t="s">
        <v>446</v>
      </c>
      <c r="M289" s="9">
        <f>K289+365*2-1</f>
        <v>44980</v>
      </c>
      <c r="N289" s="23" t="str">
        <f>IF(K289&gt;0,E289,"")</f>
        <v>дистанции пешеходные, маршруты</v>
      </c>
      <c r="O289" s="23"/>
      <c r="P289" s="23"/>
      <c r="Q289" s="47">
        <f>VLOOKUP($B289,[1]Лист1!$B$5:$G$100,5,0)</f>
        <v>0</v>
      </c>
      <c r="R289" s="47">
        <f>VLOOKUP($B289,[1]Лист1!$B$5:$G$100,5,0)</f>
        <v>0</v>
      </c>
      <c r="S289" s="69"/>
      <c r="T289" s="23" t="s">
        <v>428</v>
      </c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  <c r="BS289" s="23"/>
      <c r="BT289" s="23"/>
      <c r="BU289" s="23"/>
      <c r="BV289" s="23"/>
      <c r="BW289" s="23"/>
      <c r="BX289" s="23"/>
      <c r="BY289" s="23"/>
      <c r="BZ289" s="23"/>
      <c r="CA289" s="23"/>
      <c r="CB289" s="23"/>
      <c r="CC289" s="23"/>
      <c r="CD289" s="23"/>
      <c r="CE289" s="23"/>
      <c r="CF289" s="23"/>
      <c r="CG289" s="23"/>
      <c r="CH289" s="23"/>
      <c r="CI289" s="23"/>
      <c r="CJ289" s="23"/>
      <c r="CK289" s="23"/>
      <c r="CL289" s="23"/>
      <c r="CM289" s="23"/>
      <c r="CN289" s="23"/>
      <c r="CO289" s="23"/>
      <c r="CP289" s="23"/>
      <c r="CQ289" s="23"/>
      <c r="CR289" s="23"/>
      <c r="CS289" s="23"/>
      <c r="CT289" s="23"/>
      <c r="CU289" s="23"/>
      <c r="CV289" s="23"/>
      <c r="CW289" s="23"/>
      <c r="CX289" s="23"/>
      <c r="CY289" s="23"/>
      <c r="CZ289" s="23"/>
      <c r="DA289" s="23"/>
      <c r="DB289" s="23"/>
      <c r="DC289" s="23"/>
      <c r="DD289" s="23"/>
      <c r="DE289" s="23"/>
      <c r="DF289" s="23"/>
      <c r="DG289" s="23"/>
      <c r="DH289" s="23"/>
      <c r="DI289" s="23"/>
      <c r="DJ289" s="23"/>
      <c r="DK289" s="23"/>
      <c r="DL289" s="23"/>
      <c r="DM289" s="23"/>
      <c r="DN289" s="23"/>
      <c r="DO289" s="23"/>
      <c r="DP289" s="23"/>
      <c r="DQ289" s="23"/>
      <c r="DR289" s="23"/>
      <c r="DS289" s="23"/>
      <c r="DT289" s="23"/>
      <c r="DU289" s="23"/>
      <c r="DV289" s="23"/>
      <c r="DW289" s="23"/>
      <c r="DX289" s="23"/>
      <c r="DY289" s="23"/>
      <c r="DZ289" s="23"/>
      <c r="EA289" s="23"/>
      <c r="EB289" s="23"/>
      <c r="EC289" s="23"/>
      <c r="ED289" s="23"/>
      <c r="EE289" s="23"/>
      <c r="EF289" s="23"/>
      <c r="EG289" s="23"/>
      <c r="EH289" s="23"/>
      <c r="EI289" s="23"/>
      <c r="EJ289" s="23"/>
      <c r="EK289" s="23"/>
      <c r="EL289" s="23"/>
      <c r="EM289" s="23"/>
      <c r="EN289" s="23"/>
      <c r="EO289" s="23"/>
      <c r="EP289" s="23"/>
      <c r="EQ289" s="23"/>
      <c r="ER289" s="23"/>
      <c r="ES289" s="23"/>
      <c r="ET289" s="23"/>
      <c r="EU289" s="23"/>
      <c r="EV289" s="23"/>
      <c r="EW289" s="23"/>
      <c r="EX289" s="23"/>
      <c r="EY289" s="23"/>
      <c r="EZ289" s="23"/>
      <c r="FA289" s="23"/>
      <c r="FB289" s="23"/>
      <c r="FC289" s="23"/>
      <c r="FD289" s="23"/>
      <c r="FE289" s="23"/>
      <c r="FF289" s="23"/>
      <c r="FG289" s="23"/>
      <c r="FH289" s="23"/>
      <c r="FI289" s="23"/>
      <c r="FJ289" s="23"/>
      <c r="FK289" s="23"/>
      <c r="FL289" s="23"/>
      <c r="FM289" s="23"/>
      <c r="FN289" s="23"/>
      <c r="FO289" s="23"/>
      <c r="FP289" s="23"/>
      <c r="FQ289" s="23"/>
      <c r="FR289" s="23"/>
      <c r="FS289" s="23"/>
      <c r="FT289" s="23"/>
      <c r="FU289" s="23"/>
      <c r="FV289" s="23"/>
      <c r="FW289" s="23"/>
      <c r="FX289" s="23"/>
      <c r="FY289" s="23"/>
      <c r="FZ289" s="23"/>
      <c r="GA289" s="23"/>
      <c r="GB289" s="23"/>
      <c r="GC289" s="23"/>
      <c r="GD289" s="23"/>
      <c r="GE289" s="23"/>
      <c r="GF289" s="23"/>
      <c r="GG289" s="23"/>
      <c r="GH289" s="23"/>
      <c r="GI289" s="23"/>
      <c r="GJ289" s="23"/>
      <c r="GK289" s="23"/>
      <c r="GL289" s="23"/>
      <c r="GM289" s="23"/>
      <c r="GN289" s="23"/>
      <c r="GO289" s="23"/>
      <c r="GP289" s="23"/>
      <c r="GQ289" s="23"/>
      <c r="GR289" s="23"/>
      <c r="GS289" s="23"/>
      <c r="GT289" s="23"/>
      <c r="GU289" s="23"/>
      <c r="GV289" s="23"/>
      <c r="GW289" s="23"/>
      <c r="GX289" s="23"/>
      <c r="GY289" s="23"/>
      <c r="GZ289" s="23"/>
      <c r="HA289" s="23"/>
      <c r="HB289" s="23"/>
      <c r="HC289" s="23"/>
      <c r="HD289" s="23"/>
      <c r="HE289" s="23"/>
      <c r="HF289" s="23"/>
      <c r="HG289" s="23"/>
      <c r="HH289" s="23"/>
      <c r="HI289" s="23"/>
      <c r="HJ289" s="23"/>
      <c r="HK289" s="23"/>
      <c r="HL289" s="23"/>
      <c r="HM289" s="23"/>
      <c r="HN289" s="23"/>
      <c r="HO289" s="23"/>
      <c r="HP289" s="23"/>
      <c r="HQ289" s="23"/>
      <c r="HR289" s="23"/>
      <c r="HS289" s="23"/>
      <c r="HT289" s="23"/>
      <c r="HU289" s="23"/>
      <c r="HV289" s="23"/>
      <c r="HW289" s="23"/>
      <c r="HX289" s="23"/>
      <c r="HY289" s="23"/>
      <c r="HZ289" s="23"/>
      <c r="IA289" s="23"/>
      <c r="IB289" s="23"/>
      <c r="IC289" s="23"/>
      <c r="ID289" s="23"/>
      <c r="IE289" s="23"/>
      <c r="IF289" s="23"/>
      <c r="IG289" s="23"/>
      <c r="IH289" s="23"/>
      <c r="II289" s="23"/>
      <c r="IJ289" s="23"/>
      <c r="IK289" s="23"/>
      <c r="IL289" s="23"/>
      <c r="IM289" s="23"/>
      <c r="IN289" s="23"/>
      <c r="IO289" s="23"/>
      <c r="IP289" s="23"/>
      <c r="IQ289" s="23"/>
      <c r="IR289" s="23"/>
      <c r="IS289" s="23"/>
      <c r="IT289" s="23"/>
      <c r="IU289" s="23"/>
      <c r="IV289" s="23"/>
    </row>
    <row r="290" spans="1:256" s="14" customFormat="1" x14ac:dyDescent="0.25">
      <c r="A290" s="6">
        <v>288</v>
      </c>
      <c r="B290" s="7" t="s">
        <v>182</v>
      </c>
      <c r="C290" s="8">
        <v>1979</v>
      </c>
      <c r="D290" s="8">
        <f>2021-C290</f>
        <v>42</v>
      </c>
      <c r="E290" s="24" t="s">
        <v>10</v>
      </c>
      <c r="F290" s="24"/>
      <c r="G290" s="10" t="s">
        <v>8</v>
      </c>
      <c r="H290" s="12">
        <v>43563</v>
      </c>
      <c r="I290" s="11" t="s">
        <v>285</v>
      </c>
      <c r="J290" s="10" t="s">
        <v>8</v>
      </c>
      <c r="K290" s="12">
        <v>44308</v>
      </c>
      <c r="L290" s="11" t="s">
        <v>365</v>
      </c>
      <c r="M290" s="9">
        <f>K290+365*2-1</f>
        <v>45037</v>
      </c>
      <c r="N290" s="23" t="str">
        <f t="shared" si="12"/>
        <v>дистанции пешеходные</v>
      </c>
      <c r="O290" s="23"/>
      <c r="P290" s="23"/>
      <c r="Q290" s="47">
        <f>VLOOKUP($B290,[1]Лист1!$B$5:$G$100,5,0)</f>
        <v>20</v>
      </c>
      <c r="R290" s="47">
        <f>VLOOKUP($B290,[1]Лист1!$B$5:$G$100,5,0)</f>
        <v>20</v>
      </c>
      <c r="S290" s="23"/>
      <c r="T290" s="23"/>
      <c r="U290" s="64" t="s">
        <v>438</v>
      </c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  <c r="BS290" s="23"/>
      <c r="BT290" s="23"/>
      <c r="BU290" s="23"/>
      <c r="BV290" s="23"/>
      <c r="BW290" s="23"/>
      <c r="BX290" s="23"/>
      <c r="BY290" s="23"/>
      <c r="BZ290" s="23"/>
      <c r="CA290" s="23"/>
      <c r="CB290" s="23"/>
      <c r="CC290" s="23"/>
      <c r="CD290" s="23"/>
      <c r="CE290" s="23"/>
      <c r="CF290" s="23"/>
      <c r="CG290" s="23"/>
      <c r="CH290" s="23"/>
      <c r="CI290" s="23"/>
      <c r="CJ290" s="23"/>
      <c r="CK290" s="23"/>
      <c r="CL290" s="23"/>
      <c r="CM290" s="23"/>
      <c r="CN290" s="23"/>
      <c r="CO290" s="23"/>
      <c r="CP290" s="23"/>
      <c r="CQ290" s="23"/>
      <c r="CR290" s="23"/>
      <c r="CS290" s="23"/>
      <c r="CT290" s="23"/>
      <c r="CU290" s="23"/>
      <c r="CV290" s="23"/>
      <c r="CW290" s="23"/>
      <c r="CX290" s="23"/>
      <c r="CY290" s="23"/>
      <c r="CZ290" s="23"/>
      <c r="DA290" s="23"/>
      <c r="DB290" s="23"/>
      <c r="DC290" s="23"/>
      <c r="DD290" s="23"/>
      <c r="DE290" s="23"/>
      <c r="DF290" s="23"/>
      <c r="DG290" s="23"/>
      <c r="DH290" s="23"/>
      <c r="DI290" s="23"/>
      <c r="DJ290" s="23"/>
      <c r="DK290" s="23"/>
      <c r="DL290" s="23"/>
      <c r="DM290" s="23"/>
      <c r="DN290" s="23"/>
      <c r="DO290" s="23"/>
      <c r="DP290" s="23"/>
      <c r="DQ290" s="23"/>
      <c r="DR290" s="23"/>
      <c r="DS290" s="23"/>
      <c r="DT290" s="23"/>
      <c r="DU290" s="23"/>
      <c r="DV290" s="23"/>
      <c r="DW290" s="23"/>
      <c r="DX290" s="23"/>
      <c r="DY290" s="23"/>
      <c r="DZ290" s="23"/>
      <c r="EA290" s="23"/>
      <c r="EB290" s="23"/>
      <c r="EC290" s="23"/>
      <c r="ED290" s="23"/>
      <c r="EE290" s="23"/>
      <c r="EF290" s="23"/>
      <c r="EG290" s="23"/>
      <c r="EH290" s="23"/>
      <c r="EI290" s="23"/>
      <c r="EJ290" s="23"/>
      <c r="EK290" s="23"/>
      <c r="EL290" s="23"/>
      <c r="EM290" s="23"/>
      <c r="EN290" s="23"/>
      <c r="EO290" s="23"/>
      <c r="EP290" s="23"/>
      <c r="EQ290" s="23"/>
      <c r="ER290" s="23"/>
      <c r="ES290" s="23"/>
      <c r="ET290" s="23"/>
      <c r="EU290" s="23"/>
      <c r="EV290" s="23"/>
      <c r="EW290" s="23"/>
      <c r="EX290" s="23"/>
      <c r="EY290" s="23"/>
      <c r="EZ290" s="23"/>
      <c r="FA290" s="23"/>
      <c r="FB290" s="23"/>
      <c r="FC290" s="23"/>
      <c r="FD290" s="23"/>
      <c r="FE290" s="23"/>
      <c r="FF290" s="23"/>
      <c r="FG290" s="23"/>
      <c r="FH290" s="23"/>
      <c r="FI290" s="23"/>
      <c r="FJ290" s="23"/>
      <c r="FK290" s="23"/>
      <c r="FL290" s="23"/>
      <c r="FM290" s="23"/>
      <c r="FN290" s="23"/>
      <c r="FO290" s="23"/>
      <c r="FP290" s="23"/>
      <c r="FQ290" s="23"/>
      <c r="FR290" s="23"/>
      <c r="FS290" s="23"/>
      <c r="FT290" s="23"/>
      <c r="FU290" s="23"/>
      <c r="FV290" s="23"/>
      <c r="FW290" s="23"/>
      <c r="FX290" s="23"/>
      <c r="FY290" s="23"/>
      <c r="FZ290" s="23"/>
      <c r="GA290" s="23"/>
      <c r="GB290" s="23"/>
      <c r="GC290" s="23"/>
      <c r="GD290" s="23"/>
      <c r="GE290" s="23"/>
      <c r="GF290" s="23"/>
      <c r="GG290" s="23"/>
      <c r="GH290" s="23"/>
      <c r="GI290" s="23"/>
      <c r="GJ290" s="23"/>
      <c r="GK290" s="23"/>
      <c r="GL290" s="23"/>
      <c r="GM290" s="23"/>
      <c r="GN290" s="23"/>
      <c r="GO290" s="23"/>
      <c r="GP290" s="23"/>
      <c r="GQ290" s="23"/>
      <c r="GR290" s="23"/>
      <c r="GS290" s="23"/>
      <c r="GT290" s="23"/>
      <c r="GU290" s="23"/>
      <c r="GV290" s="23"/>
      <c r="GW290" s="23"/>
      <c r="GX290" s="23"/>
      <c r="GY290" s="23"/>
      <c r="GZ290" s="23"/>
      <c r="HA290" s="23"/>
      <c r="HB290" s="23"/>
      <c r="HC290" s="23"/>
      <c r="HD290" s="23"/>
      <c r="HE290" s="23"/>
      <c r="HF290" s="23"/>
      <c r="HG290" s="23"/>
      <c r="HH290" s="23"/>
      <c r="HI290" s="23"/>
      <c r="HJ290" s="23"/>
      <c r="HK290" s="23"/>
      <c r="HL290" s="23"/>
      <c r="HM290" s="23"/>
      <c r="HN290" s="23"/>
      <c r="HO290" s="23"/>
      <c r="HP290" s="23"/>
      <c r="HQ290" s="23"/>
      <c r="HR290" s="23"/>
      <c r="HS290" s="23"/>
      <c r="HT290" s="23"/>
      <c r="HU290" s="23"/>
      <c r="HV290" s="23"/>
      <c r="HW290" s="23"/>
      <c r="HX290" s="23"/>
      <c r="HY290" s="23"/>
      <c r="HZ290" s="23"/>
      <c r="IA290" s="23"/>
      <c r="IB290" s="23"/>
      <c r="IC290" s="23"/>
      <c r="ID290" s="23"/>
      <c r="IE290" s="23"/>
      <c r="IF290" s="23"/>
      <c r="IG290" s="23"/>
      <c r="IH290" s="23"/>
      <c r="II290" s="23"/>
      <c r="IJ290" s="23"/>
      <c r="IK290" s="23"/>
      <c r="IL290" s="23"/>
      <c r="IM290" s="23"/>
      <c r="IN290" s="23"/>
      <c r="IO290" s="23"/>
      <c r="IP290" s="23"/>
      <c r="IQ290" s="23"/>
      <c r="IR290" s="23"/>
      <c r="IS290" s="23"/>
      <c r="IT290" s="23"/>
      <c r="IU290" s="23"/>
      <c r="IV290" s="23"/>
    </row>
    <row r="291" spans="1:256" s="14" customFormat="1" x14ac:dyDescent="0.25">
      <c r="A291" s="6">
        <v>289</v>
      </c>
      <c r="B291" s="7" t="s">
        <v>183</v>
      </c>
      <c r="C291" s="8">
        <v>0</v>
      </c>
      <c r="D291" s="8">
        <f>2021-C291</f>
        <v>2021</v>
      </c>
      <c r="E291" s="24" t="s">
        <v>7</v>
      </c>
      <c r="F291" s="24"/>
      <c r="G291" s="10" t="s">
        <v>15</v>
      </c>
      <c r="H291" s="9">
        <v>43202</v>
      </c>
      <c r="I291" s="11">
        <v>73</v>
      </c>
      <c r="J291" s="10" t="s">
        <v>15</v>
      </c>
      <c r="K291" s="9">
        <v>44308</v>
      </c>
      <c r="L291" s="11" t="s">
        <v>365</v>
      </c>
      <c r="M291" s="9">
        <f>K291+365-1</f>
        <v>44672</v>
      </c>
      <c r="N291" s="23" t="str">
        <f t="shared" si="12"/>
        <v>дистанции горные</v>
      </c>
      <c r="O291" s="23"/>
      <c r="P291" s="23"/>
      <c r="Q291" s="47" t="e">
        <f>VLOOKUP($B291,[1]Лист1!$B$5:$G$100,5,0)</f>
        <v>#N/A</v>
      </c>
      <c r="R291" s="47" t="e">
        <f>VLOOKUP($B291,[1]Лист1!$B$5:$G$100,5,0)</f>
        <v>#N/A</v>
      </c>
      <c r="S291" s="23"/>
      <c r="T291" t="s">
        <v>463</v>
      </c>
      <c r="U291" t="s">
        <v>467</v>
      </c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  <c r="BP291" s="23"/>
      <c r="BQ291" s="23"/>
      <c r="BR291" s="23"/>
      <c r="BS291" s="23"/>
      <c r="BT291" s="23"/>
      <c r="BU291" s="23"/>
      <c r="BV291" s="23"/>
      <c r="BW291" s="23"/>
      <c r="BX291" s="23"/>
      <c r="BY291" s="23"/>
      <c r="BZ291" s="23"/>
      <c r="CA291" s="23"/>
      <c r="CB291" s="23"/>
      <c r="CC291" s="23"/>
      <c r="CD291" s="23"/>
      <c r="CE291" s="23"/>
      <c r="CF291" s="23"/>
      <c r="CG291" s="23"/>
      <c r="CH291" s="23"/>
      <c r="CI291" s="23"/>
      <c r="CJ291" s="23"/>
      <c r="CK291" s="23"/>
      <c r="CL291" s="23"/>
      <c r="CM291" s="23"/>
      <c r="CN291" s="23"/>
      <c r="CO291" s="23"/>
      <c r="CP291" s="23"/>
      <c r="CQ291" s="23"/>
      <c r="CR291" s="23"/>
      <c r="CS291" s="23"/>
      <c r="CT291" s="23"/>
      <c r="CU291" s="23"/>
      <c r="CV291" s="23"/>
      <c r="CW291" s="23"/>
      <c r="CX291" s="23"/>
      <c r="CY291" s="23"/>
      <c r="CZ291" s="23"/>
      <c r="DA291" s="23"/>
      <c r="DB291" s="23"/>
      <c r="DC291" s="23"/>
      <c r="DD291" s="23"/>
      <c r="DE291" s="23"/>
      <c r="DF291" s="23"/>
      <c r="DG291" s="23"/>
      <c r="DH291" s="23"/>
      <c r="DI291" s="23"/>
      <c r="DJ291" s="23"/>
      <c r="DK291" s="23"/>
      <c r="DL291" s="23"/>
      <c r="DM291" s="23"/>
      <c r="DN291" s="23"/>
      <c r="DO291" s="23"/>
      <c r="DP291" s="23"/>
      <c r="DQ291" s="23"/>
      <c r="DR291" s="23"/>
      <c r="DS291" s="23"/>
      <c r="DT291" s="23"/>
      <c r="DU291" s="23"/>
      <c r="DV291" s="23"/>
      <c r="DW291" s="23"/>
      <c r="DX291" s="23"/>
      <c r="DY291" s="23"/>
      <c r="DZ291" s="23"/>
      <c r="EA291" s="23"/>
      <c r="EB291" s="23"/>
      <c r="EC291" s="23"/>
      <c r="ED291" s="23"/>
      <c r="EE291" s="23"/>
      <c r="EF291" s="23"/>
      <c r="EG291" s="23"/>
      <c r="EH291" s="23"/>
      <c r="EI291" s="23"/>
      <c r="EJ291" s="23"/>
      <c r="EK291" s="23"/>
      <c r="EL291" s="23"/>
      <c r="EM291" s="23"/>
      <c r="EN291" s="23"/>
      <c r="EO291" s="23"/>
      <c r="EP291" s="23"/>
      <c r="EQ291" s="23"/>
      <c r="ER291" s="23"/>
      <c r="ES291" s="23"/>
      <c r="ET291" s="23"/>
      <c r="EU291" s="23"/>
      <c r="EV291" s="23"/>
      <c r="EW291" s="23"/>
      <c r="EX291" s="23"/>
      <c r="EY291" s="23"/>
      <c r="EZ291" s="23"/>
      <c r="FA291" s="23"/>
      <c r="FB291" s="23"/>
      <c r="FC291" s="23"/>
      <c r="FD291" s="23"/>
      <c r="FE291" s="23"/>
      <c r="FF291" s="23"/>
      <c r="FG291" s="23"/>
      <c r="FH291" s="23"/>
      <c r="FI291" s="23"/>
      <c r="FJ291" s="23"/>
      <c r="FK291" s="23"/>
      <c r="FL291" s="23"/>
      <c r="FM291" s="23"/>
      <c r="FN291" s="23"/>
      <c r="FO291" s="23"/>
      <c r="FP291" s="23"/>
      <c r="FQ291" s="23"/>
      <c r="FR291" s="23"/>
      <c r="FS291" s="23"/>
      <c r="FT291" s="23"/>
      <c r="FU291" s="23"/>
      <c r="FV291" s="23"/>
      <c r="FW291" s="23"/>
      <c r="FX291" s="23"/>
      <c r="FY291" s="23"/>
      <c r="FZ291" s="23"/>
      <c r="GA291" s="23"/>
      <c r="GB291" s="23"/>
      <c r="GC291" s="23"/>
      <c r="GD291" s="23"/>
      <c r="GE291" s="23"/>
      <c r="GF291" s="23"/>
      <c r="GG291" s="23"/>
      <c r="GH291" s="23"/>
      <c r="GI291" s="23"/>
      <c r="GJ291" s="23"/>
      <c r="GK291" s="23"/>
      <c r="GL291" s="23"/>
      <c r="GM291" s="23"/>
      <c r="GN291" s="23"/>
      <c r="GO291" s="23"/>
      <c r="GP291" s="23"/>
      <c r="GQ291" s="23"/>
      <c r="GR291" s="23"/>
      <c r="GS291" s="23"/>
      <c r="GT291" s="23"/>
      <c r="GU291" s="23"/>
      <c r="GV291" s="23"/>
      <c r="GW291" s="23"/>
      <c r="GX291" s="23"/>
      <c r="GY291" s="23"/>
      <c r="GZ291" s="23"/>
      <c r="HA291" s="23"/>
      <c r="HB291" s="23"/>
      <c r="HC291" s="23"/>
      <c r="HD291" s="23"/>
      <c r="HE291" s="23"/>
      <c r="HF291" s="23"/>
      <c r="HG291" s="23"/>
      <c r="HH291" s="23"/>
      <c r="HI291" s="23"/>
      <c r="HJ291" s="23"/>
      <c r="HK291" s="23"/>
      <c r="HL291" s="23"/>
      <c r="HM291" s="23"/>
      <c r="HN291" s="23"/>
      <c r="HO291" s="23"/>
      <c r="HP291" s="23"/>
      <c r="HQ291" s="23"/>
      <c r="HR291" s="23"/>
      <c r="HS291" s="23"/>
      <c r="HT291" s="23"/>
      <c r="HU291" s="23"/>
      <c r="HV291" s="23"/>
      <c r="HW291" s="23"/>
      <c r="HX291" s="23"/>
      <c r="HY291" s="23"/>
      <c r="HZ291" s="23"/>
      <c r="IA291" s="23"/>
      <c r="IB291" s="23"/>
      <c r="IC291" s="23"/>
      <c r="ID291" s="23"/>
      <c r="IE291" s="23"/>
      <c r="IF291" s="23"/>
      <c r="IG291" s="23"/>
      <c r="IH291" s="23"/>
      <c r="II291" s="23"/>
      <c r="IJ291" s="23"/>
      <c r="IK291" s="23"/>
      <c r="IL291" s="23"/>
      <c r="IM291" s="23"/>
      <c r="IN291" s="23"/>
      <c r="IO291" s="23"/>
      <c r="IP291" s="23"/>
      <c r="IQ291" s="23"/>
      <c r="IR291" s="23"/>
      <c r="IS291" s="23"/>
      <c r="IT291" s="23"/>
      <c r="IU291" s="23"/>
      <c r="IV291" s="23"/>
    </row>
    <row r="292" spans="1:256" s="14" customFormat="1" x14ac:dyDescent="0.25">
      <c r="A292" s="6">
        <v>290</v>
      </c>
      <c r="B292" s="24" t="s">
        <v>184</v>
      </c>
      <c r="C292" s="8">
        <v>1991</v>
      </c>
      <c r="D292" s="8">
        <f>2021-C292</f>
        <v>30</v>
      </c>
      <c r="E292" s="24" t="s">
        <v>10</v>
      </c>
      <c r="F292" s="24"/>
      <c r="G292" s="10" t="s">
        <v>18</v>
      </c>
      <c r="H292" s="9">
        <v>43349</v>
      </c>
      <c r="I292" s="11" t="s">
        <v>34</v>
      </c>
      <c r="J292" s="10" t="s">
        <v>18</v>
      </c>
      <c r="K292" s="9">
        <v>44080</v>
      </c>
      <c r="L292" s="11" t="s">
        <v>34</v>
      </c>
      <c r="M292" s="9">
        <f>K292+365*2-1</f>
        <v>44809</v>
      </c>
      <c r="N292" s="23" t="str">
        <f t="shared" si="12"/>
        <v>дистанции пешеходные</v>
      </c>
      <c r="O292" s="23"/>
      <c r="P292" s="23"/>
      <c r="Q292" s="47">
        <f>VLOOKUP($B292,[1]Лист1!$B$5:$G$100,5,0)</f>
        <v>42</v>
      </c>
      <c r="R292" s="47">
        <f>VLOOKUP($B292,[1]Лист1!$B$5:$G$100,5,0)</f>
        <v>42</v>
      </c>
      <c r="S292" s="23"/>
      <c r="T292" s="23"/>
      <c r="U292" s="67" t="s">
        <v>461</v>
      </c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  <c r="BP292" s="23"/>
      <c r="BQ292" s="23"/>
      <c r="BR292" s="23"/>
      <c r="BS292" s="23"/>
      <c r="BT292" s="23"/>
      <c r="BU292" s="23"/>
      <c r="BV292" s="23"/>
      <c r="BW292" s="23"/>
      <c r="BX292" s="23"/>
      <c r="BY292" s="23"/>
      <c r="BZ292" s="23"/>
      <c r="CA292" s="23"/>
      <c r="CB292" s="23"/>
      <c r="CC292" s="23"/>
      <c r="CD292" s="23"/>
      <c r="CE292" s="23"/>
      <c r="CF292" s="23"/>
      <c r="CG292" s="23"/>
      <c r="CH292" s="23"/>
      <c r="CI292" s="23"/>
      <c r="CJ292" s="23"/>
      <c r="CK292" s="23"/>
      <c r="CL292" s="23"/>
      <c r="CM292" s="23"/>
      <c r="CN292" s="23"/>
      <c r="CO292" s="23"/>
      <c r="CP292" s="23"/>
      <c r="CQ292" s="23"/>
      <c r="CR292" s="23"/>
      <c r="CS292" s="23"/>
      <c r="CT292" s="23"/>
      <c r="CU292" s="23"/>
      <c r="CV292" s="23"/>
      <c r="CW292" s="23"/>
      <c r="CX292" s="23"/>
      <c r="CY292" s="23"/>
      <c r="CZ292" s="23"/>
      <c r="DA292" s="23"/>
      <c r="DB292" s="23"/>
      <c r="DC292" s="23"/>
      <c r="DD292" s="23"/>
      <c r="DE292" s="23"/>
      <c r="DF292" s="23"/>
      <c r="DG292" s="23"/>
      <c r="DH292" s="23"/>
      <c r="DI292" s="23"/>
      <c r="DJ292" s="23"/>
      <c r="DK292" s="23"/>
      <c r="DL292" s="23"/>
      <c r="DM292" s="23"/>
      <c r="DN292" s="23"/>
      <c r="DO292" s="23"/>
      <c r="DP292" s="23"/>
      <c r="DQ292" s="23"/>
      <c r="DR292" s="23"/>
      <c r="DS292" s="23"/>
      <c r="DT292" s="23"/>
      <c r="DU292" s="23"/>
      <c r="DV292" s="23"/>
      <c r="DW292" s="23"/>
      <c r="DX292" s="23"/>
      <c r="DY292" s="23"/>
      <c r="DZ292" s="23"/>
      <c r="EA292" s="23"/>
      <c r="EB292" s="23"/>
      <c r="EC292" s="23"/>
      <c r="ED292" s="23"/>
      <c r="EE292" s="23"/>
      <c r="EF292" s="23"/>
      <c r="EG292" s="23"/>
      <c r="EH292" s="23"/>
      <c r="EI292" s="23"/>
      <c r="EJ292" s="23"/>
      <c r="EK292" s="23"/>
      <c r="EL292" s="23"/>
      <c r="EM292" s="23"/>
      <c r="EN292" s="23"/>
      <c r="EO292" s="23"/>
      <c r="EP292" s="23"/>
      <c r="EQ292" s="23"/>
      <c r="ER292" s="23"/>
      <c r="ES292" s="23"/>
      <c r="ET292" s="23"/>
      <c r="EU292" s="23"/>
      <c r="EV292" s="23"/>
      <c r="EW292" s="23"/>
      <c r="EX292" s="23"/>
      <c r="EY292" s="23"/>
      <c r="EZ292" s="23"/>
      <c r="FA292" s="23"/>
      <c r="FB292" s="23"/>
      <c r="FC292" s="23"/>
      <c r="FD292" s="23"/>
      <c r="FE292" s="23"/>
      <c r="FF292" s="23"/>
      <c r="FG292" s="23"/>
      <c r="FH292" s="23"/>
      <c r="FI292" s="23"/>
      <c r="FJ292" s="23"/>
      <c r="FK292" s="23"/>
      <c r="FL292" s="23"/>
      <c r="FM292" s="23"/>
      <c r="FN292" s="23"/>
      <c r="FO292" s="23"/>
      <c r="FP292" s="23"/>
      <c r="FQ292" s="23"/>
      <c r="FR292" s="23"/>
      <c r="FS292" s="23"/>
      <c r="FT292" s="23"/>
      <c r="FU292" s="23"/>
      <c r="FV292" s="23"/>
      <c r="FW292" s="23"/>
      <c r="FX292" s="23"/>
      <c r="FY292" s="23"/>
      <c r="FZ292" s="23"/>
      <c r="GA292" s="23"/>
      <c r="GB292" s="23"/>
      <c r="GC292" s="23"/>
      <c r="GD292" s="23"/>
      <c r="GE292" s="23"/>
      <c r="GF292" s="23"/>
      <c r="GG292" s="23"/>
      <c r="GH292" s="23"/>
      <c r="GI292" s="23"/>
      <c r="GJ292" s="23"/>
      <c r="GK292" s="23"/>
      <c r="GL292" s="23"/>
      <c r="GM292" s="23"/>
      <c r="GN292" s="23"/>
      <c r="GO292" s="23"/>
      <c r="GP292" s="23"/>
      <c r="GQ292" s="23"/>
      <c r="GR292" s="23"/>
      <c r="GS292" s="23"/>
      <c r="GT292" s="23"/>
      <c r="GU292" s="23"/>
      <c r="GV292" s="23"/>
      <c r="GW292" s="23"/>
      <c r="GX292" s="23"/>
      <c r="GY292" s="23"/>
      <c r="GZ292" s="23"/>
      <c r="HA292" s="23"/>
      <c r="HB292" s="23"/>
      <c r="HC292" s="23"/>
      <c r="HD292" s="23"/>
      <c r="HE292" s="23"/>
      <c r="HF292" s="23"/>
      <c r="HG292" s="23"/>
      <c r="HH292" s="23"/>
      <c r="HI292" s="23"/>
      <c r="HJ292" s="23"/>
      <c r="HK292" s="23"/>
      <c r="HL292" s="23"/>
      <c r="HM292" s="23"/>
      <c r="HN292" s="23"/>
      <c r="HO292" s="23"/>
      <c r="HP292" s="23"/>
      <c r="HQ292" s="23"/>
      <c r="HR292" s="23"/>
      <c r="HS292" s="23"/>
      <c r="HT292" s="23"/>
      <c r="HU292" s="23"/>
      <c r="HV292" s="23"/>
      <c r="HW292" s="23"/>
      <c r="HX292" s="23"/>
      <c r="HY292" s="23"/>
      <c r="HZ292" s="23"/>
      <c r="IA292" s="23"/>
      <c r="IB292" s="23"/>
      <c r="IC292" s="23"/>
      <c r="ID292" s="23"/>
      <c r="IE292" s="23"/>
      <c r="IF292" s="23"/>
      <c r="IG292" s="23"/>
      <c r="IH292" s="23"/>
      <c r="II292" s="23"/>
      <c r="IJ292" s="23"/>
      <c r="IK292" s="23"/>
      <c r="IL292" s="23"/>
      <c r="IM292" s="23"/>
      <c r="IN292" s="23"/>
      <c r="IO292" s="23"/>
      <c r="IP292" s="23"/>
      <c r="IQ292" s="23"/>
      <c r="IR292" s="23"/>
      <c r="IS292" s="23"/>
      <c r="IT292" s="23"/>
      <c r="IU292" s="23"/>
      <c r="IV292" s="23"/>
    </row>
    <row r="293" spans="1:256" s="14" customFormat="1" x14ac:dyDescent="0.25">
      <c r="A293" s="6">
        <v>291</v>
      </c>
      <c r="B293" s="24" t="s">
        <v>457</v>
      </c>
      <c r="C293" s="8"/>
      <c r="D293" s="8">
        <f t="shared" ref="D293:D310" si="13">2021-C293</f>
        <v>2021</v>
      </c>
      <c r="E293" s="24" t="s">
        <v>315</v>
      </c>
      <c r="F293" s="24"/>
      <c r="G293" s="10" t="s">
        <v>15</v>
      </c>
      <c r="H293" s="9">
        <v>44251</v>
      </c>
      <c r="I293" s="11" t="s">
        <v>446</v>
      </c>
      <c r="J293" s="10" t="s">
        <v>15</v>
      </c>
      <c r="K293" s="9">
        <v>44251</v>
      </c>
      <c r="L293" s="11" t="s">
        <v>446</v>
      </c>
      <c r="M293" s="9">
        <f>K293+365-1</f>
        <v>44615</v>
      </c>
      <c r="N293" s="23" t="str">
        <f t="shared" si="12"/>
        <v>маршруты</v>
      </c>
      <c r="O293" s="23"/>
      <c r="P293" s="23"/>
      <c r="Q293" s="47"/>
      <c r="R293" s="47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  <c r="BO293" s="23"/>
      <c r="BP293" s="23"/>
      <c r="BQ293" s="23"/>
      <c r="BR293" s="23"/>
      <c r="BS293" s="23"/>
      <c r="BT293" s="23"/>
      <c r="BU293" s="23"/>
      <c r="BV293" s="23"/>
      <c r="BW293" s="23"/>
      <c r="BX293" s="23"/>
      <c r="BY293" s="23"/>
      <c r="BZ293" s="23"/>
      <c r="CA293" s="23"/>
      <c r="CB293" s="23"/>
      <c r="CC293" s="23"/>
      <c r="CD293" s="23"/>
      <c r="CE293" s="23"/>
      <c r="CF293" s="23"/>
      <c r="CG293" s="23"/>
      <c r="CH293" s="23"/>
      <c r="CI293" s="23"/>
      <c r="CJ293" s="23"/>
      <c r="CK293" s="23"/>
      <c r="CL293" s="23"/>
      <c r="CM293" s="23"/>
      <c r="CN293" s="23"/>
      <c r="CO293" s="23"/>
      <c r="CP293" s="23"/>
      <c r="CQ293" s="23"/>
      <c r="CR293" s="23"/>
      <c r="CS293" s="23"/>
      <c r="CT293" s="23"/>
      <c r="CU293" s="23"/>
      <c r="CV293" s="23"/>
      <c r="CW293" s="23"/>
      <c r="CX293" s="23"/>
      <c r="CY293" s="23"/>
      <c r="CZ293" s="23"/>
      <c r="DA293" s="23"/>
      <c r="DB293" s="23"/>
      <c r="DC293" s="23"/>
      <c r="DD293" s="23"/>
      <c r="DE293" s="23"/>
      <c r="DF293" s="23"/>
      <c r="DG293" s="23"/>
      <c r="DH293" s="23"/>
      <c r="DI293" s="23"/>
      <c r="DJ293" s="23"/>
      <c r="DK293" s="23"/>
      <c r="DL293" s="23"/>
      <c r="DM293" s="23"/>
      <c r="DN293" s="23"/>
      <c r="DO293" s="23"/>
      <c r="DP293" s="23"/>
      <c r="DQ293" s="23"/>
      <c r="DR293" s="23"/>
      <c r="DS293" s="23"/>
      <c r="DT293" s="23"/>
      <c r="DU293" s="23"/>
      <c r="DV293" s="23"/>
      <c r="DW293" s="23"/>
      <c r="DX293" s="23"/>
      <c r="DY293" s="23"/>
      <c r="DZ293" s="23"/>
      <c r="EA293" s="23"/>
      <c r="EB293" s="23"/>
      <c r="EC293" s="23"/>
      <c r="ED293" s="23"/>
      <c r="EE293" s="23"/>
      <c r="EF293" s="23"/>
      <c r="EG293" s="23"/>
      <c r="EH293" s="23"/>
      <c r="EI293" s="23"/>
      <c r="EJ293" s="23"/>
      <c r="EK293" s="23"/>
      <c r="EL293" s="23"/>
      <c r="EM293" s="23"/>
      <c r="EN293" s="23"/>
      <c r="EO293" s="23"/>
      <c r="EP293" s="23"/>
      <c r="EQ293" s="23"/>
      <c r="ER293" s="23"/>
      <c r="ES293" s="23"/>
      <c r="ET293" s="23"/>
      <c r="EU293" s="23"/>
      <c r="EV293" s="23"/>
      <c r="EW293" s="23"/>
      <c r="EX293" s="23"/>
      <c r="EY293" s="23"/>
      <c r="EZ293" s="23"/>
      <c r="FA293" s="23"/>
      <c r="FB293" s="23"/>
      <c r="FC293" s="23"/>
      <c r="FD293" s="23"/>
      <c r="FE293" s="23"/>
      <c r="FF293" s="23"/>
      <c r="FG293" s="23"/>
      <c r="FH293" s="23"/>
      <c r="FI293" s="23"/>
      <c r="FJ293" s="23"/>
      <c r="FK293" s="23"/>
      <c r="FL293" s="23"/>
      <c r="FM293" s="23"/>
      <c r="FN293" s="23"/>
      <c r="FO293" s="23"/>
      <c r="FP293" s="23"/>
      <c r="FQ293" s="23"/>
      <c r="FR293" s="23"/>
      <c r="FS293" s="23"/>
      <c r="FT293" s="23"/>
      <c r="FU293" s="23"/>
      <c r="FV293" s="23"/>
      <c r="FW293" s="23"/>
      <c r="FX293" s="23"/>
      <c r="FY293" s="23"/>
      <c r="FZ293" s="23"/>
      <c r="GA293" s="23"/>
      <c r="GB293" s="23"/>
      <c r="GC293" s="23"/>
      <c r="GD293" s="23"/>
      <c r="GE293" s="23"/>
      <c r="GF293" s="23"/>
      <c r="GG293" s="23"/>
      <c r="GH293" s="23"/>
      <c r="GI293" s="23"/>
      <c r="GJ293" s="23"/>
      <c r="GK293" s="23"/>
      <c r="GL293" s="23"/>
      <c r="GM293" s="23"/>
      <c r="GN293" s="23"/>
      <c r="GO293" s="23"/>
      <c r="GP293" s="23"/>
      <c r="GQ293" s="23"/>
      <c r="GR293" s="23"/>
      <c r="GS293" s="23"/>
      <c r="GT293" s="23"/>
      <c r="GU293" s="23"/>
      <c r="GV293" s="23"/>
      <c r="GW293" s="23"/>
      <c r="GX293" s="23"/>
      <c r="GY293" s="23"/>
      <c r="GZ293" s="23"/>
      <c r="HA293" s="23"/>
      <c r="HB293" s="23"/>
      <c r="HC293" s="23"/>
      <c r="HD293" s="23"/>
      <c r="HE293" s="23"/>
      <c r="HF293" s="23"/>
      <c r="HG293" s="23"/>
      <c r="HH293" s="23"/>
      <c r="HI293" s="23"/>
      <c r="HJ293" s="23"/>
      <c r="HK293" s="23"/>
      <c r="HL293" s="23"/>
      <c r="HM293" s="23"/>
      <c r="HN293" s="23"/>
      <c r="HO293" s="23"/>
      <c r="HP293" s="23"/>
      <c r="HQ293" s="23"/>
      <c r="HR293" s="23"/>
      <c r="HS293" s="23"/>
      <c r="HT293" s="23"/>
      <c r="HU293" s="23"/>
      <c r="HV293" s="23"/>
      <c r="HW293" s="23"/>
      <c r="HX293" s="23"/>
      <c r="HY293" s="23"/>
      <c r="HZ293" s="23"/>
      <c r="IA293" s="23"/>
      <c r="IB293" s="23"/>
      <c r="IC293" s="23"/>
      <c r="ID293" s="23"/>
      <c r="IE293" s="23"/>
      <c r="IF293" s="23"/>
      <c r="IG293" s="23"/>
      <c r="IH293" s="23"/>
      <c r="II293" s="23"/>
      <c r="IJ293" s="23"/>
      <c r="IK293" s="23"/>
      <c r="IL293" s="23"/>
      <c r="IM293" s="23"/>
      <c r="IN293" s="23"/>
      <c r="IO293" s="23"/>
      <c r="IP293" s="23"/>
      <c r="IQ293" s="23"/>
      <c r="IR293" s="23"/>
      <c r="IS293" s="23"/>
      <c r="IT293" s="23"/>
      <c r="IU293" s="23"/>
      <c r="IV293" s="23"/>
    </row>
    <row r="294" spans="1:256" s="14" customFormat="1" x14ac:dyDescent="0.25">
      <c r="A294" s="6">
        <v>292</v>
      </c>
      <c r="B294" s="24" t="s">
        <v>458</v>
      </c>
      <c r="C294" s="8"/>
      <c r="D294" s="8">
        <f t="shared" si="13"/>
        <v>2021</v>
      </c>
      <c r="E294" s="24" t="s">
        <v>315</v>
      </c>
      <c r="F294" s="24"/>
      <c r="G294" s="10" t="s">
        <v>15</v>
      </c>
      <c r="H294" s="9">
        <v>44251</v>
      </c>
      <c r="I294" s="11" t="s">
        <v>446</v>
      </c>
      <c r="J294" s="10" t="s">
        <v>15</v>
      </c>
      <c r="K294" s="9">
        <v>44251</v>
      </c>
      <c r="L294" s="11" t="s">
        <v>446</v>
      </c>
      <c r="M294" s="9">
        <f>K294+365-1</f>
        <v>44615</v>
      </c>
      <c r="N294" s="23" t="str">
        <f t="shared" si="12"/>
        <v>маршруты</v>
      </c>
      <c r="O294" s="23"/>
      <c r="P294" s="23"/>
      <c r="Q294" s="47"/>
      <c r="R294" s="47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  <c r="BL294" s="23"/>
      <c r="BM294" s="23"/>
      <c r="BN294" s="23"/>
      <c r="BO294" s="23"/>
      <c r="BP294" s="23"/>
      <c r="BQ294" s="23"/>
      <c r="BR294" s="23"/>
      <c r="BS294" s="23"/>
      <c r="BT294" s="23"/>
      <c r="BU294" s="23"/>
      <c r="BV294" s="23"/>
      <c r="BW294" s="23"/>
      <c r="BX294" s="23"/>
      <c r="BY294" s="23"/>
      <c r="BZ294" s="23"/>
      <c r="CA294" s="23"/>
      <c r="CB294" s="23"/>
      <c r="CC294" s="23"/>
      <c r="CD294" s="23"/>
      <c r="CE294" s="23"/>
      <c r="CF294" s="23"/>
      <c r="CG294" s="23"/>
      <c r="CH294" s="23"/>
      <c r="CI294" s="23"/>
      <c r="CJ294" s="23"/>
      <c r="CK294" s="23"/>
      <c r="CL294" s="23"/>
      <c r="CM294" s="23"/>
      <c r="CN294" s="23"/>
      <c r="CO294" s="23"/>
      <c r="CP294" s="23"/>
      <c r="CQ294" s="23"/>
      <c r="CR294" s="23"/>
      <c r="CS294" s="23"/>
      <c r="CT294" s="23"/>
      <c r="CU294" s="23"/>
      <c r="CV294" s="23"/>
      <c r="CW294" s="23"/>
      <c r="CX294" s="23"/>
      <c r="CY294" s="23"/>
      <c r="CZ294" s="23"/>
      <c r="DA294" s="23"/>
      <c r="DB294" s="23"/>
      <c r="DC294" s="23"/>
      <c r="DD294" s="23"/>
      <c r="DE294" s="23"/>
      <c r="DF294" s="23"/>
      <c r="DG294" s="23"/>
      <c r="DH294" s="23"/>
      <c r="DI294" s="23"/>
      <c r="DJ294" s="23"/>
      <c r="DK294" s="23"/>
      <c r="DL294" s="23"/>
      <c r="DM294" s="23"/>
      <c r="DN294" s="23"/>
      <c r="DO294" s="23"/>
      <c r="DP294" s="23"/>
      <c r="DQ294" s="23"/>
      <c r="DR294" s="23"/>
      <c r="DS294" s="23"/>
      <c r="DT294" s="23"/>
      <c r="DU294" s="23"/>
      <c r="DV294" s="23"/>
      <c r="DW294" s="23"/>
      <c r="DX294" s="23"/>
      <c r="DY294" s="23"/>
      <c r="DZ294" s="23"/>
      <c r="EA294" s="23"/>
      <c r="EB294" s="23"/>
      <c r="EC294" s="23"/>
      <c r="ED294" s="23"/>
      <c r="EE294" s="23"/>
      <c r="EF294" s="23"/>
      <c r="EG294" s="23"/>
      <c r="EH294" s="23"/>
      <c r="EI294" s="23"/>
      <c r="EJ294" s="23"/>
      <c r="EK294" s="23"/>
      <c r="EL294" s="23"/>
      <c r="EM294" s="23"/>
      <c r="EN294" s="23"/>
      <c r="EO294" s="23"/>
      <c r="EP294" s="23"/>
      <c r="EQ294" s="23"/>
      <c r="ER294" s="23"/>
      <c r="ES294" s="23"/>
      <c r="ET294" s="23"/>
      <c r="EU294" s="23"/>
      <c r="EV294" s="23"/>
      <c r="EW294" s="23"/>
      <c r="EX294" s="23"/>
      <c r="EY294" s="23"/>
      <c r="EZ294" s="23"/>
      <c r="FA294" s="23"/>
      <c r="FB294" s="23"/>
      <c r="FC294" s="23"/>
      <c r="FD294" s="23"/>
      <c r="FE294" s="23"/>
      <c r="FF294" s="23"/>
      <c r="FG294" s="23"/>
      <c r="FH294" s="23"/>
      <c r="FI294" s="23"/>
      <c r="FJ294" s="23"/>
      <c r="FK294" s="23"/>
      <c r="FL294" s="23"/>
      <c r="FM294" s="23"/>
      <c r="FN294" s="23"/>
      <c r="FO294" s="23"/>
      <c r="FP294" s="23"/>
      <c r="FQ294" s="23"/>
      <c r="FR294" s="23"/>
      <c r="FS294" s="23"/>
      <c r="FT294" s="23"/>
      <c r="FU294" s="23"/>
      <c r="FV294" s="23"/>
      <c r="FW294" s="23"/>
      <c r="FX294" s="23"/>
      <c r="FY294" s="23"/>
      <c r="FZ294" s="23"/>
      <c r="GA294" s="23"/>
      <c r="GB294" s="23"/>
      <c r="GC294" s="23"/>
      <c r="GD294" s="23"/>
      <c r="GE294" s="23"/>
      <c r="GF294" s="23"/>
      <c r="GG294" s="23"/>
      <c r="GH294" s="23"/>
      <c r="GI294" s="23"/>
      <c r="GJ294" s="23"/>
      <c r="GK294" s="23"/>
      <c r="GL294" s="23"/>
      <c r="GM294" s="23"/>
      <c r="GN294" s="23"/>
      <c r="GO294" s="23"/>
      <c r="GP294" s="23"/>
      <c r="GQ294" s="23"/>
      <c r="GR294" s="23"/>
      <c r="GS294" s="23"/>
      <c r="GT294" s="23"/>
      <c r="GU294" s="23"/>
      <c r="GV294" s="23"/>
      <c r="GW294" s="23"/>
      <c r="GX294" s="23"/>
      <c r="GY294" s="23"/>
      <c r="GZ294" s="23"/>
      <c r="HA294" s="23"/>
      <c r="HB294" s="23"/>
      <c r="HC294" s="23"/>
      <c r="HD294" s="23"/>
      <c r="HE294" s="23"/>
      <c r="HF294" s="23"/>
      <c r="HG294" s="23"/>
      <c r="HH294" s="23"/>
      <c r="HI294" s="23"/>
      <c r="HJ294" s="23"/>
      <c r="HK294" s="23"/>
      <c r="HL294" s="23"/>
      <c r="HM294" s="23"/>
      <c r="HN294" s="23"/>
      <c r="HO294" s="23"/>
      <c r="HP294" s="23"/>
      <c r="HQ294" s="23"/>
      <c r="HR294" s="23"/>
      <c r="HS294" s="23"/>
      <c r="HT294" s="23"/>
      <c r="HU294" s="23"/>
      <c r="HV294" s="23"/>
      <c r="HW294" s="23"/>
      <c r="HX294" s="23"/>
      <c r="HY294" s="23"/>
      <c r="HZ294" s="23"/>
      <c r="IA294" s="23"/>
      <c r="IB294" s="23"/>
      <c r="IC294" s="23"/>
      <c r="ID294" s="23"/>
      <c r="IE294" s="23"/>
      <c r="IF294" s="23"/>
      <c r="IG294" s="23"/>
      <c r="IH294" s="23"/>
      <c r="II294" s="23"/>
      <c r="IJ294" s="23"/>
      <c r="IK294" s="23"/>
      <c r="IL294" s="23"/>
      <c r="IM294" s="23"/>
      <c r="IN294" s="23"/>
      <c r="IO294" s="23"/>
      <c r="IP294" s="23"/>
      <c r="IQ294" s="23"/>
      <c r="IR294" s="23"/>
      <c r="IS294" s="23"/>
      <c r="IT294" s="23"/>
      <c r="IU294" s="23"/>
      <c r="IV294" s="23"/>
    </row>
    <row r="295" spans="1:256" s="14" customFormat="1" x14ac:dyDescent="0.25">
      <c r="A295" s="6">
        <v>293</v>
      </c>
      <c r="B295" s="24" t="s">
        <v>185</v>
      </c>
      <c r="C295" s="8"/>
      <c r="D295" s="8">
        <f t="shared" si="13"/>
        <v>2021</v>
      </c>
      <c r="E295" s="24" t="s">
        <v>32</v>
      </c>
      <c r="F295" s="24"/>
      <c r="G295" s="10" t="s">
        <v>18</v>
      </c>
      <c r="H295" s="9">
        <v>43066</v>
      </c>
      <c r="I295" s="11">
        <v>237</v>
      </c>
      <c r="J295" s="10" t="s">
        <v>266</v>
      </c>
      <c r="K295" s="9"/>
      <c r="L295" s="11"/>
      <c r="M295" s="9"/>
      <c r="N295" s="23" t="str">
        <f t="shared" si="12"/>
        <v/>
      </c>
      <c r="O295" s="23"/>
      <c r="P295" s="23"/>
      <c r="Q295" s="47" t="e">
        <f>VLOOKUP($B295,[1]Лист1!$B$5:$G$100,5,0)</f>
        <v>#N/A</v>
      </c>
      <c r="R295" s="47" t="e">
        <f>VLOOKUP($B295,[1]Лист1!$B$5:$G$100,5,0)</f>
        <v>#N/A</v>
      </c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  <c r="BP295" s="23"/>
      <c r="BQ295" s="23"/>
      <c r="BR295" s="23"/>
      <c r="BS295" s="23"/>
      <c r="BT295" s="23"/>
      <c r="BU295" s="23"/>
      <c r="BV295" s="23"/>
      <c r="BW295" s="23"/>
      <c r="BX295" s="23"/>
      <c r="BY295" s="23"/>
      <c r="BZ295" s="23"/>
      <c r="CA295" s="23"/>
      <c r="CB295" s="23"/>
      <c r="CC295" s="23"/>
      <c r="CD295" s="23"/>
      <c r="CE295" s="23"/>
      <c r="CF295" s="23"/>
      <c r="CG295" s="23"/>
      <c r="CH295" s="23"/>
      <c r="CI295" s="23"/>
      <c r="CJ295" s="23"/>
      <c r="CK295" s="23"/>
      <c r="CL295" s="23"/>
      <c r="CM295" s="23"/>
      <c r="CN295" s="23"/>
      <c r="CO295" s="23"/>
      <c r="CP295" s="23"/>
      <c r="CQ295" s="23"/>
      <c r="CR295" s="23"/>
      <c r="CS295" s="23"/>
      <c r="CT295" s="23"/>
      <c r="CU295" s="23"/>
      <c r="CV295" s="23"/>
      <c r="CW295" s="23"/>
      <c r="CX295" s="23"/>
      <c r="CY295" s="23"/>
      <c r="CZ295" s="23"/>
      <c r="DA295" s="23"/>
      <c r="DB295" s="23"/>
      <c r="DC295" s="23"/>
      <c r="DD295" s="23"/>
      <c r="DE295" s="23"/>
      <c r="DF295" s="23"/>
      <c r="DG295" s="23"/>
      <c r="DH295" s="23"/>
      <c r="DI295" s="23"/>
      <c r="DJ295" s="23"/>
      <c r="DK295" s="23"/>
      <c r="DL295" s="23"/>
      <c r="DM295" s="23"/>
      <c r="DN295" s="23"/>
      <c r="DO295" s="23"/>
      <c r="DP295" s="23"/>
      <c r="DQ295" s="23"/>
      <c r="DR295" s="23"/>
      <c r="DS295" s="23"/>
      <c r="DT295" s="23"/>
      <c r="DU295" s="23"/>
      <c r="DV295" s="23"/>
      <c r="DW295" s="23"/>
      <c r="DX295" s="23"/>
      <c r="DY295" s="23"/>
      <c r="DZ295" s="23"/>
      <c r="EA295" s="23"/>
      <c r="EB295" s="23"/>
      <c r="EC295" s="23"/>
      <c r="ED295" s="23"/>
      <c r="EE295" s="23"/>
      <c r="EF295" s="23"/>
      <c r="EG295" s="23"/>
      <c r="EH295" s="23"/>
      <c r="EI295" s="23"/>
      <c r="EJ295" s="23"/>
      <c r="EK295" s="23"/>
      <c r="EL295" s="23"/>
      <c r="EM295" s="23"/>
      <c r="EN295" s="23"/>
      <c r="EO295" s="23"/>
      <c r="EP295" s="23"/>
      <c r="EQ295" s="23"/>
      <c r="ER295" s="23"/>
      <c r="ES295" s="23"/>
      <c r="ET295" s="23"/>
      <c r="EU295" s="23"/>
      <c r="EV295" s="23"/>
      <c r="EW295" s="23"/>
      <c r="EX295" s="23"/>
      <c r="EY295" s="23"/>
      <c r="EZ295" s="23"/>
      <c r="FA295" s="23"/>
      <c r="FB295" s="23"/>
      <c r="FC295" s="23"/>
      <c r="FD295" s="23"/>
      <c r="FE295" s="23"/>
      <c r="FF295" s="23"/>
      <c r="FG295" s="23"/>
      <c r="FH295" s="23"/>
      <c r="FI295" s="23"/>
      <c r="FJ295" s="23"/>
      <c r="FK295" s="23"/>
      <c r="FL295" s="23"/>
      <c r="FM295" s="23"/>
      <c r="FN295" s="23"/>
      <c r="FO295" s="23"/>
      <c r="FP295" s="23"/>
      <c r="FQ295" s="23"/>
      <c r="FR295" s="23"/>
      <c r="FS295" s="23"/>
      <c r="FT295" s="23"/>
      <c r="FU295" s="23"/>
      <c r="FV295" s="23"/>
      <c r="FW295" s="23"/>
      <c r="FX295" s="23"/>
      <c r="FY295" s="23"/>
      <c r="FZ295" s="23"/>
      <c r="GA295" s="23"/>
      <c r="GB295" s="23"/>
      <c r="GC295" s="23"/>
      <c r="GD295" s="23"/>
      <c r="GE295" s="23"/>
      <c r="GF295" s="23"/>
      <c r="GG295" s="23"/>
      <c r="GH295" s="23"/>
      <c r="GI295" s="23"/>
      <c r="GJ295" s="23"/>
      <c r="GK295" s="23"/>
      <c r="GL295" s="23"/>
      <c r="GM295" s="23"/>
      <c r="GN295" s="23"/>
      <c r="GO295" s="23"/>
      <c r="GP295" s="23"/>
      <c r="GQ295" s="23"/>
      <c r="GR295" s="23"/>
      <c r="GS295" s="23"/>
      <c r="GT295" s="23"/>
      <c r="GU295" s="23"/>
      <c r="GV295" s="23"/>
      <c r="GW295" s="23"/>
      <c r="GX295" s="23"/>
      <c r="GY295" s="23"/>
      <c r="GZ295" s="23"/>
      <c r="HA295" s="23"/>
      <c r="HB295" s="23"/>
      <c r="HC295" s="23"/>
      <c r="HD295" s="23"/>
      <c r="HE295" s="23"/>
      <c r="HF295" s="23"/>
      <c r="HG295" s="23"/>
      <c r="HH295" s="23"/>
      <c r="HI295" s="23"/>
      <c r="HJ295" s="23"/>
      <c r="HK295" s="23"/>
      <c r="HL295" s="23"/>
      <c r="HM295" s="23"/>
      <c r="HN295" s="23"/>
      <c r="HO295" s="23"/>
      <c r="HP295" s="23"/>
      <c r="HQ295" s="23"/>
      <c r="HR295" s="23"/>
      <c r="HS295" s="23"/>
      <c r="HT295" s="23"/>
      <c r="HU295" s="23"/>
      <c r="HV295" s="23"/>
      <c r="HW295" s="23"/>
      <c r="HX295" s="23"/>
      <c r="HY295" s="23"/>
      <c r="HZ295" s="23"/>
      <c r="IA295" s="23"/>
      <c r="IB295" s="23"/>
      <c r="IC295" s="23"/>
      <c r="ID295" s="23"/>
      <c r="IE295" s="23"/>
      <c r="IF295" s="23"/>
      <c r="IG295" s="23"/>
      <c r="IH295" s="23"/>
      <c r="II295" s="23"/>
      <c r="IJ295" s="23"/>
      <c r="IK295" s="23"/>
      <c r="IL295" s="23"/>
      <c r="IM295" s="23"/>
      <c r="IN295" s="23"/>
      <c r="IO295" s="23"/>
      <c r="IP295" s="23"/>
      <c r="IQ295" s="23"/>
      <c r="IR295" s="23"/>
      <c r="IS295" s="23"/>
      <c r="IT295" s="23"/>
      <c r="IU295" s="23"/>
      <c r="IV295" s="23"/>
    </row>
    <row r="296" spans="1:256" s="14" customFormat="1" x14ac:dyDescent="0.25">
      <c r="A296" s="6">
        <v>294</v>
      </c>
      <c r="B296" s="24" t="s">
        <v>186</v>
      </c>
      <c r="C296" s="8">
        <v>1987</v>
      </c>
      <c r="D296" s="8">
        <f t="shared" si="13"/>
        <v>34</v>
      </c>
      <c r="E296" s="24" t="s">
        <v>10</v>
      </c>
      <c r="F296" s="24"/>
      <c r="G296" s="10" t="s">
        <v>18</v>
      </c>
      <c r="H296" s="9">
        <v>44188</v>
      </c>
      <c r="I296" s="8">
        <v>4396</v>
      </c>
      <c r="J296" s="10" t="s">
        <v>18</v>
      </c>
      <c r="K296" s="9">
        <v>44188</v>
      </c>
      <c r="L296" s="8">
        <v>4396</v>
      </c>
      <c r="M296" s="9">
        <f>K296+2*365-1</f>
        <v>44917</v>
      </c>
      <c r="N296" s="23" t="str">
        <f t="shared" si="12"/>
        <v>дистанции пешеходные</v>
      </c>
      <c r="O296" s="23"/>
      <c r="P296" s="23"/>
      <c r="Q296" s="47">
        <f>VLOOKUP($B296,[1]Лист1!$B$5:$G$100,5,0)</f>
        <v>0</v>
      </c>
      <c r="R296" s="47">
        <f>VLOOKUP($B296,[1]Лист1!$B$5:$G$100,5,0)</f>
        <v>0</v>
      </c>
      <c r="S296" s="23"/>
      <c r="T296" s="23"/>
      <c r="U296" s="67" t="s">
        <v>461</v>
      </c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  <c r="BM296" s="23"/>
      <c r="BN296" s="23"/>
      <c r="BO296" s="23"/>
      <c r="BP296" s="23"/>
      <c r="BQ296" s="23"/>
      <c r="BR296" s="23"/>
      <c r="BS296" s="23"/>
      <c r="BT296" s="23"/>
      <c r="BU296" s="23"/>
      <c r="BV296" s="23"/>
      <c r="BW296" s="23"/>
      <c r="BX296" s="23"/>
      <c r="BY296" s="23"/>
      <c r="BZ296" s="23"/>
      <c r="CA296" s="23"/>
      <c r="CB296" s="23"/>
      <c r="CC296" s="23"/>
      <c r="CD296" s="23"/>
      <c r="CE296" s="23"/>
      <c r="CF296" s="23"/>
      <c r="CG296" s="23"/>
      <c r="CH296" s="23"/>
      <c r="CI296" s="23"/>
      <c r="CJ296" s="23"/>
      <c r="CK296" s="23"/>
      <c r="CL296" s="23"/>
      <c r="CM296" s="23"/>
      <c r="CN296" s="23"/>
      <c r="CO296" s="23"/>
      <c r="CP296" s="23"/>
      <c r="CQ296" s="23"/>
      <c r="CR296" s="23"/>
      <c r="CS296" s="23"/>
      <c r="CT296" s="23"/>
      <c r="CU296" s="23"/>
      <c r="CV296" s="23"/>
      <c r="CW296" s="23"/>
      <c r="CX296" s="23"/>
      <c r="CY296" s="23"/>
      <c r="CZ296" s="23"/>
      <c r="DA296" s="23"/>
      <c r="DB296" s="23"/>
      <c r="DC296" s="23"/>
      <c r="DD296" s="23"/>
      <c r="DE296" s="23"/>
      <c r="DF296" s="23"/>
      <c r="DG296" s="23"/>
      <c r="DH296" s="23"/>
      <c r="DI296" s="23"/>
      <c r="DJ296" s="23"/>
      <c r="DK296" s="23"/>
      <c r="DL296" s="23"/>
      <c r="DM296" s="23"/>
      <c r="DN296" s="23"/>
      <c r="DO296" s="23"/>
      <c r="DP296" s="23"/>
      <c r="DQ296" s="23"/>
      <c r="DR296" s="23"/>
      <c r="DS296" s="23"/>
      <c r="DT296" s="23"/>
      <c r="DU296" s="23"/>
      <c r="DV296" s="23"/>
      <c r="DW296" s="23"/>
      <c r="DX296" s="23"/>
      <c r="DY296" s="23"/>
      <c r="DZ296" s="23"/>
      <c r="EA296" s="23"/>
      <c r="EB296" s="23"/>
      <c r="EC296" s="23"/>
      <c r="ED296" s="23"/>
      <c r="EE296" s="23"/>
      <c r="EF296" s="23"/>
      <c r="EG296" s="23"/>
      <c r="EH296" s="23"/>
      <c r="EI296" s="23"/>
      <c r="EJ296" s="23"/>
      <c r="EK296" s="23"/>
      <c r="EL296" s="23"/>
      <c r="EM296" s="23"/>
      <c r="EN296" s="23"/>
      <c r="EO296" s="23"/>
      <c r="EP296" s="23"/>
      <c r="EQ296" s="23"/>
      <c r="ER296" s="23"/>
      <c r="ES296" s="23"/>
      <c r="ET296" s="23"/>
      <c r="EU296" s="23"/>
      <c r="EV296" s="23"/>
      <c r="EW296" s="23"/>
      <c r="EX296" s="23"/>
      <c r="EY296" s="23"/>
      <c r="EZ296" s="23"/>
      <c r="FA296" s="23"/>
      <c r="FB296" s="23"/>
      <c r="FC296" s="23"/>
      <c r="FD296" s="23"/>
      <c r="FE296" s="23"/>
      <c r="FF296" s="23"/>
      <c r="FG296" s="23"/>
      <c r="FH296" s="23"/>
      <c r="FI296" s="23"/>
      <c r="FJ296" s="23"/>
      <c r="FK296" s="23"/>
      <c r="FL296" s="23"/>
      <c r="FM296" s="23"/>
      <c r="FN296" s="23"/>
      <c r="FO296" s="23"/>
      <c r="FP296" s="23"/>
      <c r="FQ296" s="23"/>
      <c r="FR296" s="23"/>
      <c r="FS296" s="23"/>
      <c r="FT296" s="23"/>
      <c r="FU296" s="23"/>
      <c r="FV296" s="23"/>
      <c r="FW296" s="23"/>
      <c r="FX296" s="23"/>
      <c r="FY296" s="23"/>
      <c r="FZ296" s="23"/>
      <c r="GA296" s="23"/>
      <c r="GB296" s="23"/>
      <c r="GC296" s="23"/>
      <c r="GD296" s="23"/>
      <c r="GE296" s="23"/>
      <c r="GF296" s="23"/>
      <c r="GG296" s="23"/>
      <c r="GH296" s="23"/>
      <c r="GI296" s="23"/>
      <c r="GJ296" s="23"/>
      <c r="GK296" s="23"/>
      <c r="GL296" s="23"/>
      <c r="GM296" s="23"/>
      <c r="GN296" s="23"/>
      <c r="GO296" s="23"/>
      <c r="GP296" s="23"/>
      <c r="GQ296" s="23"/>
      <c r="GR296" s="23"/>
      <c r="GS296" s="23"/>
      <c r="GT296" s="23"/>
      <c r="GU296" s="23"/>
      <c r="GV296" s="23"/>
      <c r="GW296" s="23"/>
      <c r="GX296" s="23"/>
      <c r="GY296" s="23"/>
      <c r="GZ296" s="23"/>
      <c r="HA296" s="23"/>
      <c r="HB296" s="23"/>
      <c r="HC296" s="23"/>
      <c r="HD296" s="23"/>
      <c r="HE296" s="23"/>
      <c r="HF296" s="23"/>
      <c r="HG296" s="23"/>
      <c r="HH296" s="23"/>
      <c r="HI296" s="23"/>
      <c r="HJ296" s="23"/>
      <c r="HK296" s="23"/>
      <c r="HL296" s="23"/>
      <c r="HM296" s="23"/>
      <c r="HN296" s="23"/>
      <c r="HO296" s="23"/>
      <c r="HP296" s="23"/>
      <c r="HQ296" s="23"/>
      <c r="HR296" s="23"/>
      <c r="HS296" s="23"/>
      <c r="HT296" s="23"/>
      <c r="HU296" s="23"/>
      <c r="HV296" s="23"/>
      <c r="HW296" s="23"/>
      <c r="HX296" s="23"/>
      <c r="HY296" s="23"/>
      <c r="HZ296" s="23"/>
      <c r="IA296" s="23"/>
      <c r="IB296" s="23"/>
      <c r="IC296" s="23"/>
      <c r="ID296" s="23"/>
      <c r="IE296" s="23"/>
      <c r="IF296" s="23"/>
      <c r="IG296" s="23"/>
      <c r="IH296" s="23"/>
      <c r="II296" s="23"/>
      <c r="IJ296" s="23"/>
      <c r="IK296" s="23"/>
      <c r="IL296" s="23"/>
      <c r="IM296" s="23"/>
      <c r="IN296" s="23"/>
      <c r="IO296" s="23"/>
      <c r="IP296" s="23"/>
      <c r="IQ296" s="23"/>
      <c r="IR296" s="23"/>
      <c r="IS296" s="23"/>
      <c r="IT296" s="23"/>
      <c r="IU296" s="23"/>
      <c r="IV296" s="23"/>
    </row>
    <row r="297" spans="1:256" s="14" customFormat="1" x14ac:dyDescent="0.25">
      <c r="A297" s="6">
        <v>295</v>
      </c>
      <c r="B297" s="7" t="s">
        <v>187</v>
      </c>
      <c r="C297" s="8">
        <v>1994</v>
      </c>
      <c r="D297" s="8">
        <f t="shared" si="13"/>
        <v>27</v>
      </c>
      <c r="E297" s="24" t="s">
        <v>10</v>
      </c>
      <c r="F297" s="24"/>
      <c r="G297" s="10" t="s">
        <v>18</v>
      </c>
      <c r="H297" s="9">
        <v>42825</v>
      </c>
      <c r="I297" s="11">
        <v>39</v>
      </c>
      <c r="J297" s="10" t="s">
        <v>18</v>
      </c>
      <c r="K297" s="9">
        <v>44286</v>
      </c>
      <c r="L297" s="11" t="s">
        <v>415</v>
      </c>
      <c r="M297" s="9">
        <f>K297+365-1</f>
        <v>44650</v>
      </c>
      <c r="N297" s="23" t="str">
        <f t="shared" si="12"/>
        <v>дистанции пешеходные</v>
      </c>
      <c r="O297" s="23"/>
      <c r="P297" s="23"/>
      <c r="Q297" s="47">
        <f>VLOOKUP($B297,[1]Лист1!$B$5:$G$100,5,0)</f>
        <v>24</v>
      </c>
      <c r="R297" s="47">
        <f>VLOOKUP($B297,[1]Лист1!$B$5:$G$100,5,0)</f>
        <v>24</v>
      </c>
      <c r="S297" s="23"/>
      <c r="T297" s="23" t="s">
        <v>429</v>
      </c>
      <c r="U297" s="67" t="s">
        <v>461</v>
      </c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  <c r="BJ297" s="23"/>
      <c r="BK297" s="23"/>
      <c r="BL297" s="23"/>
      <c r="BM297" s="23"/>
      <c r="BN297" s="23"/>
      <c r="BO297" s="23"/>
      <c r="BP297" s="23"/>
      <c r="BQ297" s="23"/>
      <c r="BR297" s="23"/>
      <c r="BS297" s="23"/>
      <c r="BT297" s="23"/>
      <c r="BU297" s="23"/>
      <c r="BV297" s="23"/>
      <c r="BW297" s="23"/>
      <c r="BX297" s="23"/>
      <c r="BY297" s="23"/>
      <c r="BZ297" s="23"/>
      <c r="CA297" s="23"/>
      <c r="CB297" s="23"/>
      <c r="CC297" s="23"/>
      <c r="CD297" s="23"/>
      <c r="CE297" s="23"/>
      <c r="CF297" s="23"/>
      <c r="CG297" s="23"/>
      <c r="CH297" s="23"/>
      <c r="CI297" s="23"/>
      <c r="CJ297" s="23"/>
      <c r="CK297" s="23"/>
      <c r="CL297" s="23"/>
      <c r="CM297" s="23"/>
      <c r="CN297" s="23"/>
      <c r="CO297" s="23"/>
      <c r="CP297" s="23"/>
      <c r="CQ297" s="23"/>
      <c r="CR297" s="23"/>
      <c r="CS297" s="23"/>
      <c r="CT297" s="23"/>
      <c r="CU297" s="23"/>
      <c r="CV297" s="23"/>
      <c r="CW297" s="23"/>
      <c r="CX297" s="23"/>
      <c r="CY297" s="23"/>
      <c r="CZ297" s="23"/>
      <c r="DA297" s="23"/>
      <c r="DB297" s="23"/>
      <c r="DC297" s="23"/>
      <c r="DD297" s="23"/>
      <c r="DE297" s="23"/>
      <c r="DF297" s="23"/>
      <c r="DG297" s="23"/>
      <c r="DH297" s="23"/>
      <c r="DI297" s="23"/>
      <c r="DJ297" s="23"/>
      <c r="DK297" s="23"/>
      <c r="DL297" s="23"/>
      <c r="DM297" s="23"/>
      <c r="DN297" s="23"/>
      <c r="DO297" s="23"/>
      <c r="DP297" s="23"/>
      <c r="DQ297" s="23"/>
      <c r="DR297" s="23"/>
      <c r="DS297" s="23"/>
      <c r="DT297" s="23"/>
      <c r="DU297" s="23"/>
      <c r="DV297" s="23"/>
      <c r="DW297" s="23"/>
      <c r="DX297" s="23"/>
      <c r="DY297" s="23"/>
      <c r="DZ297" s="23"/>
      <c r="EA297" s="23"/>
      <c r="EB297" s="23"/>
      <c r="EC297" s="23"/>
      <c r="ED297" s="23"/>
      <c r="EE297" s="23"/>
      <c r="EF297" s="23"/>
      <c r="EG297" s="23"/>
      <c r="EH297" s="23"/>
      <c r="EI297" s="23"/>
      <c r="EJ297" s="23"/>
      <c r="EK297" s="23"/>
      <c r="EL297" s="23"/>
      <c r="EM297" s="23"/>
      <c r="EN297" s="23"/>
      <c r="EO297" s="23"/>
      <c r="EP297" s="23"/>
      <c r="EQ297" s="23"/>
      <c r="ER297" s="23"/>
      <c r="ES297" s="23"/>
      <c r="ET297" s="23"/>
      <c r="EU297" s="23"/>
      <c r="EV297" s="23"/>
      <c r="EW297" s="23"/>
      <c r="EX297" s="23"/>
      <c r="EY297" s="23"/>
      <c r="EZ297" s="23"/>
      <c r="FA297" s="23"/>
      <c r="FB297" s="23"/>
      <c r="FC297" s="23"/>
      <c r="FD297" s="23"/>
      <c r="FE297" s="23"/>
      <c r="FF297" s="23"/>
      <c r="FG297" s="23"/>
      <c r="FH297" s="23"/>
      <c r="FI297" s="23"/>
      <c r="FJ297" s="23"/>
      <c r="FK297" s="23"/>
      <c r="FL297" s="23"/>
      <c r="FM297" s="23"/>
      <c r="FN297" s="23"/>
      <c r="FO297" s="23"/>
      <c r="FP297" s="23"/>
      <c r="FQ297" s="23"/>
      <c r="FR297" s="23"/>
      <c r="FS297" s="23"/>
      <c r="FT297" s="23"/>
      <c r="FU297" s="23"/>
      <c r="FV297" s="23"/>
      <c r="FW297" s="23"/>
      <c r="FX297" s="23"/>
      <c r="FY297" s="23"/>
      <c r="FZ297" s="23"/>
      <c r="GA297" s="23"/>
      <c r="GB297" s="23"/>
      <c r="GC297" s="23"/>
      <c r="GD297" s="23"/>
      <c r="GE297" s="23"/>
      <c r="GF297" s="23"/>
      <c r="GG297" s="23"/>
      <c r="GH297" s="23"/>
      <c r="GI297" s="23"/>
      <c r="GJ297" s="23"/>
      <c r="GK297" s="23"/>
      <c r="GL297" s="23"/>
      <c r="GM297" s="23"/>
      <c r="GN297" s="23"/>
      <c r="GO297" s="23"/>
      <c r="GP297" s="23"/>
      <c r="GQ297" s="23"/>
      <c r="GR297" s="23"/>
      <c r="GS297" s="23"/>
      <c r="GT297" s="23"/>
      <c r="GU297" s="23"/>
      <c r="GV297" s="23"/>
      <c r="GW297" s="23"/>
      <c r="GX297" s="23"/>
      <c r="GY297" s="23"/>
      <c r="GZ297" s="23"/>
      <c r="HA297" s="23"/>
      <c r="HB297" s="23"/>
      <c r="HC297" s="23"/>
      <c r="HD297" s="23"/>
      <c r="HE297" s="23"/>
      <c r="HF297" s="23"/>
      <c r="HG297" s="23"/>
      <c r="HH297" s="23"/>
      <c r="HI297" s="23"/>
      <c r="HJ297" s="23"/>
      <c r="HK297" s="23"/>
      <c r="HL297" s="23"/>
      <c r="HM297" s="23"/>
      <c r="HN297" s="23"/>
      <c r="HO297" s="23"/>
      <c r="HP297" s="23"/>
      <c r="HQ297" s="23"/>
      <c r="HR297" s="23"/>
      <c r="HS297" s="23"/>
      <c r="HT297" s="23"/>
      <c r="HU297" s="23"/>
      <c r="HV297" s="23"/>
      <c r="HW297" s="23"/>
      <c r="HX297" s="23"/>
      <c r="HY297" s="23"/>
      <c r="HZ297" s="23"/>
      <c r="IA297" s="23"/>
      <c r="IB297" s="23"/>
      <c r="IC297" s="23"/>
      <c r="ID297" s="23"/>
      <c r="IE297" s="23"/>
      <c r="IF297" s="23"/>
      <c r="IG297" s="23"/>
      <c r="IH297" s="23"/>
      <c r="II297" s="23"/>
      <c r="IJ297" s="23"/>
      <c r="IK297" s="23"/>
      <c r="IL297" s="23"/>
      <c r="IM297" s="23"/>
      <c r="IN297" s="23"/>
      <c r="IO297" s="23"/>
      <c r="IP297" s="23"/>
      <c r="IQ297" s="23"/>
      <c r="IR297" s="23"/>
      <c r="IS297" s="23"/>
      <c r="IT297" s="23"/>
      <c r="IU297" s="23"/>
      <c r="IV297" s="23"/>
    </row>
    <row r="298" spans="1:256" s="14" customFormat="1" x14ac:dyDescent="0.25">
      <c r="A298" s="6">
        <v>296</v>
      </c>
      <c r="B298" s="7" t="s">
        <v>188</v>
      </c>
      <c r="C298" s="8">
        <v>0</v>
      </c>
      <c r="D298" s="8">
        <f t="shared" si="13"/>
        <v>2021</v>
      </c>
      <c r="E298" s="24" t="s">
        <v>7</v>
      </c>
      <c r="F298" s="24"/>
      <c r="G298" s="10" t="s">
        <v>8</v>
      </c>
      <c r="H298" s="9">
        <v>41666</v>
      </c>
      <c r="I298" s="8">
        <v>195</v>
      </c>
      <c r="J298" s="10" t="s">
        <v>73</v>
      </c>
      <c r="K298" s="9">
        <v>44193</v>
      </c>
      <c r="L298" s="11" t="s">
        <v>435</v>
      </c>
      <c r="M298" s="9">
        <f>K298+365*4</f>
        <v>45653</v>
      </c>
      <c r="N298" s="23" t="str">
        <f t="shared" si="12"/>
        <v>дистанции горные</v>
      </c>
      <c r="O298" s="23"/>
      <c r="P298" s="23"/>
      <c r="Q298" s="47">
        <f>VLOOKUP($B298,[1]Лист1!$B$5:$G$100,5,0)</f>
        <v>0</v>
      </c>
      <c r="R298" s="47">
        <f>VLOOKUP($B298,[1]Лист1!$B$5:$G$100,5,0)</f>
        <v>0</v>
      </c>
      <c r="S298" s="23"/>
      <c r="T298" t="s">
        <v>466</v>
      </c>
      <c r="U298" t="s">
        <v>464</v>
      </c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  <c r="BN298" s="23"/>
      <c r="BO298" s="23"/>
      <c r="BP298" s="23"/>
      <c r="BQ298" s="23"/>
      <c r="BR298" s="23"/>
      <c r="BS298" s="23"/>
      <c r="BT298" s="23"/>
      <c r="BU298" s="23"/>
      <c r="BV298" s="23"/>
      <c r="BW298" s="23"/>
      <c r="BX298" s="23"/>
      <c r="BY298" s="23"/>
      <c r="BZ298" s="23"/>
      <c r="CA298" s="23"/>
      <c r="CB298" s="23"/>
      <c r="CC298" s="23"/>
      <c r="CD298" s="23"/>
      <c r="CE298" s="23"/>
      <c r="CF298" s="23"/>
      <c r="CG298" s="23"/>
      <c r="CH298" s="23"/>
      <c r="CI298" s="23"/>
      <c r="CJ298" s="23"/>
      <c r="CK298" s="23"/>
      <c r="CL298" s="23"/>
      <c r="CM298" s="23"/>
      <c r="CN298" s="23"/>
      <c r="CO298" s="23"/>
      <c r="CP298" s="23"/>
      <c r="CQ298" s="23"/>
      <c r="CR298" s="23"/>
      <c r="CS298" s="23"/>
      <c r="CT298" s="23"/>
      <c r="CU298" s="23"/>
      <c r="CV298" s="23"/>
      <c r="CW298" s="23"/>
      <c r="CX298" s="23"/>
      <c r="CY298" s="23"/>
      <c r="CZ298" s="23"/>
      <c r="DA298" s="23"/>
      <c r="DB298" s="23"/>
      <c r="DC298" s="23"/>
      <c r="DD298" s="23"/>
      <c r="DE298" s="23"/>
      <c r="DF298" s="23"/>
      <c r="DG298" s="23"/>
      <c r="DH298" s="23"/>
      <c r="DI298" s="23"/>
      <c r="DJ298" s="23"/>
      <c r="DK298" s="23"/>
      <c r="DL298" s="23"/>
      <c r="DM298" s="23"/>
      <c r="DN298" s="23"/>
      <c r="DO298" s="23"/>
      <c r="DP298" s="23"/>
      <c r="DQ298" s="23"/>
      <c r="DR298" s="23"/>
      <c r="DS298" s="23"/>
      <c r="DT298" s="23"/>
      <c r="DU298" s="23"/>
      <c r="DV298" s="23"/>
      <c r="DW298" s="23"/>
      <c r="DX298" s="23"/>
      <c r="DY298" s="23"/>
      <c r="DZ298" s="23"/>
      <c r="EA298" s="23"/>
      <c r="EB298" s="23"/>
      <c r="EC298" s="23"/>
      <c r="ED298" s="23"/>
      <c r="EE298" s="23"/>
      <c r="EF298" s="23"/>
      <c r="EG298" s="23"/>
      <c r="EH298" s="23"/>
      <c r="EI298" s="23"/>
      <c r="EJ298" s="23"/>
      <c r="EK298" s="23"/>
      <c r="EL298" s="23"/>
      <c r="EM298" s="23"/>
      <c r="EN298" s="23"/>
      <c r="EO298" s="23"/>
      <c r="EP298" s="23"/>
      <c r="EQ298" s="23"/>
      <c r="ER298" s="23"/>
      <c r="ES298" s="23"/>
      <c r="ET298" s="23"/>
      <c r="EU298" s="23"/>
      <c r="EV298" s="23"/>
      <c r="EW298" s="23"/>
      <c r="EX298" s="23"/>
      <c r="EY298" s="23"/>
      <c r="EZ298" s="23"/>
      <c r="FA298" s="23"/>
      <c r="FB298" s="23"/>
      <c r="FC298" s="23"/>
      <c r="FD298" s="23"/>
      <c r="FE298" s="23"/>
      <c r="FF298" s="23"/>
      <c r="FG298" s="23"/>
      <c r="FH298" s="23"/>
      <c r="FI298" s="23"/>
      <c r="FJ298" s="23"/>
      <c r="FK298" s="23"/>
      <c r="FL298" s="23"/>
      <c r="FM298" s="23"/>
      <c r="FN298" s="23"/>
      <c r="FO298" s="23"/>
      <c r="FP298" s="23"/>
      <c r="FQ298" s="23"/>
      <c r="FR298" s="23"/>
      <c r="FS298" s="23"/>
      <c r="FT298" s="23"/>
      <c r="FU298" s="23"/>
      <c r="FV298" s="23"/>
      <c r="FW298" s="23"/>
      <c r="FX298" s="23"/>
      <c r="FY298" s="23"/>
      <c r="FZ298" s="23"/>
      <c r="GA298" s="23"/>
      <c r="GB298" s="23"/>
      <c r="GC298" s="23"/>
      <c r="GD298" s="23"/>
      <c r="GE298" s="23"/>
      <c r="GF298" s="23"/>
      <c r="GG298" s="23"/>
      <c r="GH298" s="23"/>
      <c r="GI298" s="23"/>
      <c r="GJ298" s="23"/>
      <c r="GK298" s="23"/>
      <c r="GL298" s="23"/>
      <c r="GM298" s="23"/>
      <c r="GN298" s="23"/>
      <c r="GO298" s="23"/>
      <c r="GP298" s="23"/>
      <c r="GQ298" s="23"/>
      <c r="GR298" s="23"/>
      <c r="GS298" s="23"/>
      <c r="GT298" s="23"/>
      <c r="GU298" s="23"/>
      <c r="GV298" s="23"/>
      <c r="GW298" s="23"/>
      <c r="GX298" s="23"/>
      <c r="GY298" s="23"/>
      <c r="GZ298" s="23"/>
      <c r="HA298" s="23"/>
      <c r="HB298" s="23"/>
      <c r="HC298" s="23"/>
      <c r="HD298" s="23"/>
      <c r="HE298" s="23"/>
      <c r="HF298" s="23"/>
      <c r="HG298" s="23"/>
      <c r="HH298" s="23"/>
      <c r="HI298" s="23"/>
      <c r="HJ298" s="23"/>
      <c r="HK298" s="23"/>
      <c r="HL298" s="23"/>
      <c r="HM298" s="23"/>
      <c r="HN298" s="23"/>
      <c r="HO298" s="23"/>
      <c r="HP298" s="23"/>
      <c r="HQ298" s="23"/>
      <c r="HR298" s="23"/>
      <c r="HS298" s="23"/>
      <c r="HT298" s="23"/>
      <c r="HU298" s="23"/>
      <c r="HV298" s="23"/>
      <c r="HW298" s="23"/>
      <c r="HX298" s="23"/>
      <c r="HY298" s="23"/>
      <c r="HZ298" s="23"/>
      <c r="IA298" s="23"/>
      <c r="IB298" s="23"/>
      <c r="IC298" s="23"/>
      <c r="ID298" s="23"/>
      <c r="IE298" s="23"/>
      <c r="IF298" s="23"/>
      <c r="IG298" s="23"/>
      <c r="IH298" s="23"/>
      <c r="II298" s="23"/>
      <c r="IJ298" s="23"/>
      <c r="IK298" s="23"/>
      <c r="IL298" s="23"/>
      <c r="IM298" s="23"/>
      <c r="IN298" s="23"/>
      <c r="IO298" s="23"/>
      <c r="IP298" s="23"/>
      <c r="IQ298" s="23"/>
      <c r="IR298" s="23"/>
      <c r="IS298" s="23"/>
      <c r="IT298" s="23"/>
      <c r="IU298" s="23"/>
      <c r="IV298" s="23"/>
    </row>
    <row r="299" spans="1:256" s="14" customFormat="1" x14ac:dyDescent="0.25">
      <c r="A299" s="6">
        <v>297</v>
      </c>
      <c r="B299" s="7" t="s">
        <v>189</v>
      </c>
      <c r="C299" s="8">
        <v>1996</v>
      </c>
      <c r="D299" s="8">
        <f t="shared" si="13"/>
        <v>25</v>
      </c>
      <c r="E299" s="24" t="s">
        <v>10</v>
      </c>
      <c r="F299" s="24"/>
      <c r="G299" s="10" t="s">
        <v>18</v>
      </c>
      <c r="H299" s="9">
        <v>42825</v>
      </c>
      <c r="I299" s="11">
        <v>39</v>
      </c>
      <c r="J299" s="10" t="s">
        <v>266</v>
      </c>
      <c r="K299" s="9"/>
      <c r="L299" s="11"/>
      <c r="M299" s="9"/>
      <c r="N299" s="23" t="str">
        <f t="shared" si="12"/>
        <v/>
      </c>
      <c r="O299" s="23"/>
      <c r="P299" s="23"/>
      <c r="Q299" s="47" t="e">
        <f>VLOOKUP($B299,[1]Лист1!$B$5:$G$200,4,0)</f>
        <v>#N/A</v>
      </c>
      <c r="R299" s="47" t="e">
        <f>VLOOKUP($B299,[1]Лист1!$B$5:$G$100,5,0)</f>
        <v>#N/A</v>
      </c>
      <c r="S299" s="23"/>
      <c r="T299" s="23" t="s">
        <v>429</v>
      </c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  <c r="BP299" s="23"/>
      <c r="BQ299" s="23"/>
      <c r="BR299" s="23"/>
      <c r="BS299" s="23"/>
      <c r="BT299" s="23"/>
      <c r="BU299" s="23"/>
      <c r="BV299" s="23"/>
      <c r="BW299" s="23"/>
      <c r="BX299" s="23"/>
      <c r="BY299" s="23"/>
      <c r="BZ299" s="23"/>
      <c r="CA299" s="23"/>
      <c r="CB299" s="23"/>
      <c r="CC299" s="23"/>
      <c r="CD299" s="23"/>
      <c r="CE299" s="23"/>
      <c r="CF299" s="23"/>
      <c r="CG299" s="23"/>
      <c r="CH299" s="23"/>
      <c r="CI299" s="23"/>
      <c r="CJ299" s="23"/>
      <c r="CK299" s="23"/>
      <c r="CL299" s="23"/>
      <c r="CM299" s="23"/>
      <c r="CN299" s="23"/>
      <c r="CO299" s="23"/>
      <c r="CP299" s="23"/>
      <c r="CQ299" s="23"/>
      <c r="CR299" s="23"/>
      <c r="CS299" s="23"/>
      <c r="CT299" s="23"/>
      <c r="CU299" s="23"/>
      <c r="CV299" s="23"/>
      <c r="CW299" s="23"/>
      <c r="CX299" s="23"/>
      <c r="CY299" s="23"/>
      <c r="CZ299" s="23"/>
      <c r="DA299" s="23"/>
      <c r="DB299" s="23"/>
      <c r="DC299" s="23"/>
      <c r="DD299" s="23"/>
      <c r="DE299" s="23"/>
      <c r="DF299" s="23"/>
      <c r="DG299" s="23"/>
      <c r="DH299" s="23"/>
      <c r="DI299" s="23"/>
      <c r="DJ299" s="23"/>
      <c r="DK299" s="23"/>
      <c r="DL299" s="23"/>
      <c r="DM299" s="23"/>
      <c r="DN299" s="23"/>
      <c r="DO299" s="23"/>
      <c r="DP299" s="23"/>
      <c r="DQ299" s="23"/>
      <c r="DR299" s="23"/>
      <c r="DS299" s="23"/>
      <c r="DT299" s="23"/>
      <c r="DU299" s="23"/>
      <c r="DV299" s="23"/>
      <c r="DW299" s="23"/>
      <c r="DX299" s="23"/>
      <c r="DY299" s="23"/>
      <c r="DZ299" s="23"/>
      <c r="EA299" s="23"/>
      <c r="EB299" s="23"/>
      <c r="EC299" s="23"/>
      <c r="ED299" s="23"/>
      <c r="EE299" s="23"/>
      <c r="EF299" s="23"/>
      <c r="EG299" s="23"/>
      <c r="EH299" s="23"/>
      <c r="EI299" s="23"/>
      <c r="EJ299" s="23"/>
      <c r="EK299" s="23"/>
      <c r="EL299" s="23"/>
      <c r="EM299" s="23"/>
      <c r="EN299" s="23"/>
      <c r="EO299" s="23"/>
      <c r="EP299" s="23"/>
      <c r="EQ299" s="23"/>
      <c r="ER299" s="23"/>
      <c r="ES299" s="23"/>
      <c r="ET299" s="23"/>
      <c r="EU299" s="23"/>
      <c r="EV299" s="23"/>
      <c r="EW299" s="23"/>
      <c r="EX299" s="23"/>
      <c r="EY299" s="23"/>
      <c r="EZ299" s="23"/>
      <c r="FA299" s="23"/>
      <c r="FB299" s="23"/>
      <c r="FC299" s="23"/>
      <c r="FD299" s="23"/>
      <c r="FE299" s="23"/>
      <c r="FF299" s="23"/>
      <c r="FG299" s="23"/>
      <c r="FH299" s="23"/>
      <c r="FI299" s="23"/>
      <c r="FJ299" s="23"/>
      <c r="FK299" s="23"/>
      <c r="FL299" s="23"/>
      <c r="FM299" s="23"/>
      <c r="FN299" s="23"/>
      <c r="FO299" s="23"/>
      <c r="FP299" s="23"/>
      <c r="FQ299" s="23"/>
      <c r="FR299" s="23"/>
      <c r="FS299" s="23"/>
      <c r="FT299" s="23"/>
      <c r="FU299" s="23"/>
      <c r="FV299" s="23"/>
      <c r="FW299" s="23"/>
      <c r="FX299" s="23"/>
      <c r="FY299" s="23"/>
      <c r="FZ299" s="23"/>
      <c r="GA299" s="23"/>
      <c r="GB299" s="23"/>
      <c r="GC299" s="23"/>
      <c r="GD299" s="23"/>
      <c r="GE299" s="23"/>
      <c r="GF299" s="23"/>
      <c r="GG299" s="23"/>
      <c r="GH299" s="23"/>
      <c r="GI299" s="23"/>
      <c r="GJ299" s="23"/>
      <c r="GK299" s="23"/>
      <c r="GL299" s="23"/>
      <c r="GM299" s="23"/>
      <c r="GN299" s="23"/>
      <c r="GO299" s="23"/>
      <c r="GP299" s="23"/>
      <c r="GQ299" s="23"/>
      <c r="GR299" s="23"/>
      <c r="GS299" s="23"/>
      <c r="GT299" s="23"/>
      <c r="GU299" s="23"/>
      <c r="GV299" s="23"/>
      <c r="GW299" s="23"/>
      <c r="GX299" s="23"/>
      <c r="GY299" s="23"/>
      <c r="GZ299" s="23"/>
      <c r="HA299" s="23"/>
      <c r="HB299" s="23"/>
      <c r="HC299" s="23"/>
      <c r="HD299" s="23"/>
      <c r="HE299" s="23"/>
      <c r="HF299" s="23"/>
      <c r="HG299" s="23"/>
      <c r="HH299" s="23"/>
      <c r="HI299" s="23"/>
      <c r="HJ299" s="23"/>
      <c r="HK299" s="23"/>
      <c r="HL299" s="23"/>
      <c r="HM299" s="23"/>
      <c r="HN299" s="23"/>
      <c r="HO299" s="23"/>
      <c r="HP299" s="23"/>
      <c r="HQ299" s="23"/>
      <c r="HR299" s="23"/>
      <c r="HS299" s="23"/>
      <c r="HT299" s="23"/>
      <c r="HU299" s="23"/>
      <c r="HV299" s="23"/>
      <c r="HW299" s="23"/>
      <c r="HX299" s="23"/>
      <c r="HY299" s="23"/>
      <c r="HZ299" s="23"/>
      <c r="IA299" s="23"/>
      <c r="IB299" s="23"/>
      <c r="IC299" s="23"/>
      <c r="ID299" s="23"/>
      <c r="IE299" s="23"/>
      <c r="IF299" s="23"/>
      <c r="IG299" s="23"/>
      <c r="IH299" s="23"/>
      <c r="II299" s="23"/>
      <c r="IJ299" s="23"/>
      <c r="IK299" s="23"/>
      <c r="IL299" s="23"/>
      <c r="IM299" s="23"/>
      <c r="IN299" s="23"/>
      <c r="IO299" s="23"/>
      <c r="IP299" s="23"/>
      <c r="IQ299" s="23"/>
      <c r="IR299" s="23"/>
      <c r="IS299" s="23"/>
      <c r="IT299" s="23"/>
      <c r="IU299" s="23"/>
      <c r="IV299" s="23"/>
    </row>
    <row r="300" spans="1:256" s="14" customFormat="1" x14ac:dyDescent="0.25">
      <c r="A300" s="6">
        <v>298</v>
      </c>
      <c r="B300" s="24" t="s">
        <v>190</v>
      </c>
      <c r="C300" s="8">
        <v>1990</v>
      </c>
      <c r="D300" s="8">
        <f t="shared" si="13"/>
        <v>31</v>
      </c>
      <c r="E300" s="24" t="s">
        <v>10</v>
      </c>
      <c r="F300" s="24"/>
      <c r="G300" s="10" t="s">
        <v>15</v>
      </c>
      <c r="H300" s="9">
        <v>42865</v>
      </c>
      <c r="I300" s="8">
        <v>59</v>
      </c>
      <c r="J300" s="10" t="s">
        <v>15</v>
      </c>
      <c r="K300" s="9">
        <v>44345</v>
      </c>
      <c r="L300" s="11" t="s">
        <v>475</v>
      </c>
      <c r="M300" s="9">
        <f>K300+365-1</f>
        <v>44709</v>
      </c>
      <c r="N300" s="23" t="str">
        <f t="shared" si="12"/>
        <v>дистанции пешеходные</v>
      </c>
      <c r="O300" s="23"/>
      <c r="P300" s="23"/>
      <c r="Q300" s="47">
        <f>VLOOKUP($B300,[1]Лист1!$B$5:$G$100,5,0)</f>
        <v>0</v>
      </c>
      <c r="R300" s="47">
        <f>VLOOKUP($B300,[1]Лист1!$B$5:$G$100,5,0)</f>
        <v>0</v>
      </c>
      <c r="S300" s="23"/>
      <c r="T300" s="23"/>
      <c r="U300" s="67" t="s">
        <v>461</v>
      </c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  <c r="BO300" s="23"/>
      <c r="BP300" s="23"/>
      <c r="BQ300" s="23"/>
      <c r="BR300" s="23"/>
      <c r="BS300" s="23"/>
      <c r="BT300" s="23"/>
      <c r="BU300" s="23"/>
      <c r="BV300" s="23"/>
      <c r="BW300" s="23"/>
      <c r="BX300" s="23"/>
      <c r="BY300" s="23"/>
      <c r="BZ300" s="23"/>
      <c r="CA300" s="23"/>
      <c r="CB300" s="23"/>
      <c r="CC300" s="23"/>
      <c r="CD300" s="23"/>
      <c r="CE300" s="23"/>
      <c r="CF300" s="23"/>
      <c r="CG300" s="23"/>
      <c r="CH300" s="23"/>
      <c r="CI300" s="23"/>
      <c r="CJ300" s="23"/>
      <c r="CK300" s="23"/>
      <c r="CL300" s="23"/>
      <c r="CM300" s="23"/>
      <c r="CN300" s="23"/>
      <c r="CO300" s="23"/>
      <c r="CP300" s="23"/>
      <c r="CQ300" s="23"/>
      <c r="CR300" s="23"/>
      <c r="CS300" s="23"/>
      <c r="CT300" s="23"/>
      <c r="CU300" s="23"/>
      <c r="CV300" s="23"/>
      <c r="CW300" s="23"/>
      <c r="CX300" s="23"/>
      <c r="CY300" s="23"/>
      <c r="CZ300" s="23"/>
      <c r="DA300" s="23"/>
      <c r="DB300" s="23"/>
      <c r="DC300" s="23"/>
      <c r="DD300" s="23"/>
      <c r="DE300" s="23"/>
      <c r="DF300" s="23"/>
      <c r="DG300" s="23"/>
      <c r="DH300" s="23"/>
      <c r="DI300" s="23"/>
      <c r="DJ300" s="23"/>
      <c r="DK300" s="23"/>
      <c r="DL300" s="23"/>
      <c r="DM300" s="23"/>
      <c r="DN300" s="23"/>
      <c r="DO300" s="23"/>
      <c r="DP300" s="23"/>
      <c r="DQ300" s="23"/>
      <c r="DR300" s="23"/>
      <c r="DS300" s="23"/>
      <c r="DT300" s="23"/>
      <c r="DU300" s="23"/>
      <c r="DV300" s="23"/>
      <c r="DW300" s="23"/>
      <c r="DX300" s="23"/>
      <c r="DY300" s="23"/>
      <c r="DZ300" s="23"/>
      <c r="EA300" s="23"/>
      <c r="EB300" s="23"/>
      <c r="EC300" s="23"/>
      <c r="ED300" s="23"/>
      <c r="EE300" s="23"/>
      <c r="EF300" s="23"/>
      <c r="EG300" s="23"/>
      <c r="EH300" s="23"/>
      <c r="EI300" s="23"/>
      <c r="EJ300" s="23"/>
      <c r="EK300" s="23"/>
      <c r="EL300" s="23"/>
      <c r="EM300" s="23"/>
      <c r="EN300" s="23"/>
      <c r="EO300" s="23"/>
      <c r="EP300" s="23"/>
      <c r="EQ300" s="23"/>
      <c r="ER300" s="23"/>
      <c r="ES300" s="23"/>
      <c r="ET300" s="23"/>
      <c r="EU300" s="23"/>
      <c r="EV300" s="23"/>
      <c r="EW300" s="23"/>
      <c r="EX300" s="23"/>
      <c r="EY300" s="23"/>
      <c r="EZ300" s="23"/>
      <c r="FA300" s="23"/>
      <c r="FB300" s="23"/>
      <c r="FC300" s="23"/>
      <c r="FD300" s="23"/>
      <c r="FE300" s="23"/>
      <c r="FF300" s="23"/>
      <c r="FG300" s="23"/>
      <c r="FH300" s="23"/>
      <c r="FI300" s="23"/>
      <c r="FJ300" s="23"/>
      <c r="FK300" s="23"/>
      <c r="FL300" s="23"/>
      <c r="FM300" s="23"/>
      <c r="FN300" s="23"/>
      <c r="FO300" s="23"/>
      <c r="FP300" s="23"/>
      <c r="FQ300" s="23"/>
      <c r="FR300" s="23"/>
      <c r="FS300" s="23"/>
      <c r="FT300" s="23"/>
      <c r="FU300" s="23"/>
      <c r="FV300" s="23"/>
      <c r="FW300" s="23"/>
      <c r="FX300" s="23"/>
      <c r="FY300" s="23"/>
      <c r="FZ300" s="23"/>
      <c r="GA300" s="23"/>
      <c r="GB300" s="23"/>
      <c r="GC300" s="23"/>
      <c r="GD300" s="23"/>
      <c r="GE300" s="23"/>
      <c r="GF300" s="23"/>
      <c r="GG300" s="23"/>
      <c r="GH300" s="23"/>
      <c r="GI300" s="23"/>
      <c r="GJ300" s="23"/>
      <c r="GK300" s="23"/>
      <c r="GL300" s="23"/>
      <c r="GM300" s="23"/>
      <c r="GN300" s="23"/>
      <c r="GO300" s="23"/>
      <c r="GP300" s="23"/>
      <c r="GQ300" s="23"/>
      <c r="GR300" s="23"/>
      <c r="GS300" s="23"/>
      <c r="GT300" s="23"/>
      <c r="GU300" s="23"/>
      <c r="GV300" s="23"/>
      <c r="GW300" s="23"/>
      <c r="GX300" s="23"/>
      <c r="GY300" s="23"/>
      <c r="GZ300" s="23"/>
      <c r="HA300" s="23"/>
      <c r="HB300" s="23"/>
      <c r="HC300" s="23"/>
      <c r="HD300" s="23"/>
      <c r="HE300" s="23"/>
      <c r="HF300" s="23"/>
      <c r="HG300" s="23"/>
      <c r="HH300" s="23"/>
      <c r="HI300" s="23"/>
      <c r="HJ300" s="23"/>
      <c r="HK300" s="23"/>
      <c r="HL300" s="23"/>
      <c r="HM300" s="23"/>
      <c r="HN300" s="23"/>
      <c r="HO300" s="23"/>
      <c r="HP300" s="23"/>
      <c r="HQ300" s="23"/>
      <c r="HR300" s="23"/>
      <c r="HS300" s="23"/>
      <c r="HT300" s="23"/>
      <c r="HU300" s="23"/>
      <c r="HV300" s="23"/>
      <c r="HW300" s="23"/>
      <c r="HX300" s="23"/>
      <c r="HY300" s="23"/>
      <c r="HZ300" s="23"/>
      <c r="IA300" s="23"/>
      <c r="IB300" s="23"/>
      <c r="IC300" s="23"/>
      <c r="ID300" s="23"/>
      <c r="IE300" s="23"/>
      <c r="IF300" s="23"/>
      <c r="IG300" s="23"/>
      <c r="IH300" s="23"/>
      <c r="II300" s="23"/>
      <c r="IJ300" s="23"/>
      <c r="IK300" s="23"/>
      <c r="IL300" s="23"/>
      <c r="IM300" s="23"/>
      <c r="IN300" s="23"/>
      <c r="IO300" s="23"/>
      <c r="IP300" s="23"/>
      <c r="IQ300" s="23"/>
      <c r="IR300" s="23"/>
      <c r="IS300" s="23"/>
      <c r="IT300" s="23"/>
      <c r="IU300" s="23"/>
      <c r="IV300" s="23"/>
    </row>
    <row r="301" spans="1:256" s="14" customFormat="1" x14ac:dyDescent="0.25">
      <c r="A301" s="6">
        <v>299</v>
      </c>
      <c r="B301" s="24" t="s">
        <v>426</v>
      </c>
      <c r="C301" s="8"/>
      <c r="D301" s="8">
        <f t="shared" si="13"/>
        <v>2021</v>
      </c>
      <c r="E301" s="24" t="s">
        <v>315</v>
      </c>
      <c r="F301" s="24"/>
      <c r="G301" s="10" t="s">
        <v>15</v>
      </c>
      <c r="H301" s="9">
        <v>44132</v>
      </c>
      <c r="I301" s="11" t="s">
        <v>422</v>
      </c>
      <c r="J301" s="10" t="s">
        <v>15</v>
      </c>
      <c r="K301" s="9">
        <v>44132</v>
      </c>
      <c r="L301" s="11" t="s">
        <v>422</v>
      </c>
      <c r="M301" s="9">
        <f>K301+365-1</f>
        <v>44496</v>
      </c>
      <c r="N301" s="23" t="str">
        <f t="shared" si="12"/>
        <v>маршруты</v>
      </c>
      <c r="O301" s="23"/>
      <c r="P301" s="23"/>
      <c r="Q301" s="47"/>
      <c r="R301" s="47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  <c r="BL301" s="23"/>
      <c r="BM301" s="23"/>
      <c r="BN301" s="23"/>
      <c r="BO301" s="23"/>
      <c r="BP301" s="23"/>
      <c r="BQ301" s="23"/>
      <c r="BR301" s="23"/>
      <c r="BS301" s="23"/>
      <c r="BT301" s="23"/>
      <c r="BU301" s="23"/>
      <c r="BV301" s="23"/>
      <c r="BW301" s="23"/>
      <c r="BX301" s="23"/>
      <c r="BY301" s="23"/>
      <c r="BZ301" s="23"/>
      <c r="CA301" s="23"/>
      <c r="CB301" s="23"/>
      <c r="CC301" s="23"/>
      <c r="CD301" s="23"/>
      <c r="CE301" s="23"/>
      <c r="CF301" s="23"/>
      <c r="CG301" s="23"/>
      <c r="CH301" s="23"/>
      <c r="CI301" s="23"/>
      <c r="CJ301" s="23"/>
      <c r="CK301" s="23"/>
      <c r="CL301" s="23"/>
      <c r="CM301" s="23"/>
      <c r="CN301" s="23"/>
      <c r="CO301" s="23"/>
      <c r="CP301" s="23"/>
      <c r="CQ301" s="23"/>
      <c r="CR301" s="23"/>
      <c r="CS301" s="23"/>
      <c r="CT301" s="23"/>
      <c r="CU301" s="23"/>
      <c r="CV301" s="23"/>
      <c r="CW301" s="23"/>
      <c r="CX301" s="23"/>
      <c r="CY301" s="23"/>
      <c r="CZ301" s="23"/>
      <c r="DA301" s="23"/>
      <c r="DB301" s="23"/>
      <c r="DC301" s="23"/>
      <c r="DD301" s="23"/>
      <c r="DE301" s="23"/>
      <c r="DF301" s="23"/>
      <c r="DG301" s="23"/>
      <c r="DH301" s="23"/>
      <c r="DI301" s="23"/>
      <c r="DJ301" s="23"/>
      <c r="DK301" s="23"/>
      <c r="DL301" s="23"/>
      <c r="DM301" s="23"/>
      <c r="DN301" s="23"/>
      <c r="DO301" s="23"/>
      <c r="DP301" s="23"/>
      <c r="DQ301" s="23"/>
      <c r="DR301" s="23"/>
      <c r="DS301" s="23"/>
      <c r="DT301" s="23"/>
      <c r="DU301" s="23"/>
      <c r="DV301" s="23"/>
      <c r="DW301" s="23"/>
      <c r="DX301" s="23"/>
      <c r="DY301" s="23"/>
      <c r="DZ301" s="23"/>
      <c r="EA301" s="23"/>
      <c r="EB301" s="23"/>
      <c r="EC301" s="23"/>
      <c r="ED301" s="23"/>
      <c r="EE301" s="23"/>
      <c r="EF301" s="23"/>
      <c r="EG301" s="23"/>
      <c r="EH301" s="23"/>
      <c r="EI301" s="23"/>
      <c r="EJ301" s="23"/>
      <c r="EK301" s="23"/>
      <c r="EL301" s="23"/>
      <c r="EM301" s="23"/>
      <c r="EN301" s="23"/>
      <c r="EO301" s="23"/>
      <c r="EP301" s="23"/>
      <c r="EQ301" s="23"/>
      <c r="ER301" s="23"/>
      <c r="ES301" s="23"/>
      <c r="ET301" s="23"/>
      <c r="EU301" s="23"/>
      <c r="EV301" s="23"/>
      <c r="EW301" s="23"/>
      <c r="EX301" s="23"/>
      <c r="EY301" s="23"/>
      <c r="EZ301" s="23"/>
      <c r="FA301" s="23"/>
      <c r="FB301" s="23"/>
      <c r="FC301" s="23"/>
      <c r="FD301" s="23"/>
      <c r="FE301" s="23"/>
      <c r="FF301" s="23"/>
      <c r="FG301" s="23"/>
      <c r="FH301" s="23"/>
      <c r="FI301" s="23"/>
      <c r="FJ301" s="23"/>
      <c r="FK301" s="23"/>
      <c r="FL301" s="23"/>
      <c r="FM301" s="23"/>
      <c r="FN301" s="23"/>
      <c r="FO301" s="23"/>
      <c r="FP301" s="23"/>
      <c r="FQ301" s="23"/>
      <c r="FR301" s="23"/>
      <c r="FS301" s="23"/>
      <c r="FT301" s="23"/>
      <c r="FU301" s="23"/>
      <c r="FV301" s="23"/>
      <c r="FW301" s="23"/>
      <c r="FX301" s="23"/>
      <c r="FY301" s="23"/>
      <c r="FZ301" s="23"/>
      <c r="GA301" s="23"/>
      <c r="GB301" s="23"/>
      <c r="GC301" s="23"/>
      <c r="GD301" s="23"/>
      <c r="GE301" s="23"/>
      <c r="GF301" s="23"/>
      <c r="GG301" s="23"/>
      <c r="GH301" s="23"/>
      <c r="GI301" s="23"/>
      <c r="GJ301" s="23"/>
      <c r="GK301" s="23"/>
      <c r="GL301" s="23"/>
      <c r="GM301" s="23"/>
      <c r="GN301" s="23"/>
      <c r="GO301" s="23"/>
      <c r="GP301" s="23"/>
      <c r="GQ301" s="23"/>
      <c r="GR301" s="23"/>
      <c r="GS301" s="23"/>
      <c r="GT301" s="23"/>
      <c r="GU301" s="23"/>
      <c r="GV301" s="23"/>
      <c r="GW301" s="23"/>
      <c r="GX301" s="23"/>
      <c r="GY301" s="23"/>
      <c r="GZ301" s="23"/>
      <c r="HA301" s="23"/>
      <c r="HB301" s="23"/>
      <c r="HC301" s="23"/>
      <c r="HD301" s="23"/>
      <c r="HE301" s="23"/>
      <c r="HF301" s="23"/>
      <c r="HG301" s="23"/>
      <c r="HH301" s="23"/>
      <c r="HI301" s="23"/>
      <c r="HJ301" s="23"/>
      <c r="HK301" s="23"/>
      <c r="HL301" s="23"/>
      <c r="HM301" s="23"/>
      <c r="HN301" s="23"/>
      <c r="HO301" s="23"/>
      <c r="HP301" s="23"/>
      <c r="HQ301" s="23"/>
      <c r="HR301" s="23"/>
      <c r="HS301" s="23"/>
      <c r="HT301" s="23"/>
      <c r="HU301" s="23"/>
      <c r="HV301" s="23"/>
      <c r="HW301" s="23"/>
      <c r="HX301" s="23"/>
      <c r="HY301" s="23"/>
      <c r="HZ301" s="23"/>
      <c r="IA301" s="23"/>
      <c r="IB301" s="23"/>
      <c r="IC301" s="23"/>
      <c r="ID301" s="23"/>
      <c r="IE301" s="23"/>
      <c r="IF301" s="23"/>
      <c r="IG301" s="23"/>
      <c r="IH301" s="23"/>
      <c r="II301" s="23"/>
      <c r="IJ301" s="23"/>
      <c r="IK301" s="23"/>
      <c r="IL301" s="23"/>
      <c r="IM301" s="23"/>
      <c r="IN301" s="23"/>
      <c r="IO301" s="23"/>
      <c r="IP301" s="23"/>
      <c r="IQ301" s="23"/>
      <c r="IR301" s="23"/>
      <c r="IS301" s="23"/>
      <c r="IT301" s="23"/>
      <c r="IU301" s="23"/>
      <c r="IV301" s="23"/>
    </row>
    <row r="302" spans="1:256" x14ac:dyDescent="0.25">
      <c r="A302" s="6">
        <v>300</v>
      </c>
      <c r="B302" s="7" t="s">
        <v>191</v>
      </c>
      <c r="C302" s="8">
        <v>1975</v>
      </c>
      <c r="D302" s="8">
        <f t="shared" si="13"/>
        <v>46</v>
      </c>
      <c r="E302" s="24" t="s">
        <v>10</v>
      </c>
      <c r="F302" s="24"/>
      <c r="G302" s="10" t="s">
        <v>18</v>
      </c>
      <c r="H302" s="9">
        <v>41002</v>
      </c>
      <c r="I302" s="8">
        <v>1111</v>
      </c>
      <c r="J302" s="10" t="s">
        <v>18</v>
      </c>
      <c r="K302" s="9">
        <v>44242</v>
      </c>
      <c r="L302" s="11" t="s">
        <v>25</v>
      </c>
      <c r="M302" s="9">
        <f>K302+365*2-1</f>
        <v>44971</v>
      </c>
      <c r="N302" s="23" t="str">
        <f t="shared" si="12"/>
        <v>дистанции пешеходные</v>
      </c>
      <c r="P302" s="23"/>
      <c r="Q302" s="47">
        <f>VLOOKUP($B302,[1]Лист1!$B$5:$G$100,5,0)</f>
        <v>39</v>
      </c>
      <c r="R302" s="47">
        <f>VLOOKUP($B302,[1]Лист1!$B$5:$G$100,5,0)</f>
        <v>39</v>
      </c>
      <c r="S302" s="23"/>
      <c r="U302" s="67" t="s">
        <v>461</v>
      </c>
    </row>
    <row r="303" spans="1:256" x14ac:dyDescent="0.25">
      <c r="A303" s="6">
        <v>301</v>
      </c>
      <c r="B303" s="24" t="s">
        <v>192</v>
      </c>
      <c r="C303" s="8">
        <v>1996</v>
      </c>
      <c r="D303" s="8">
        <f t="shared" si="13"/>
        <v>25</v>
      </c>
      <c r="E303" s="24" t="s">
        <v>10</v>
      </c>
      <c r="F303" s="24"/>
      <c r="G303" s="10" t="s">
        <v>15</v>
      </c>
      <c r="H303" s="9">
        <v>42865</v>
      </c>
      <c r="I303" s="8">
        <v>59</v>
      </c>
      <c r="J303" s="10" t="s">
        <v>15</v>
      </c>
      <c r="K303" s="9">
        <v>44345</v>
      </c>
      <c r="L303" s="11" t="s">
        <v>475</v>
      </c>
      <c r="M303" s="9">
        <f>K303+365-1</f>
        <v>44709</v>
      </c>
      <c r="N303" s="23" t="str">
        <f t="shared" si="12"/>
        <v>дистанции пешеходные</v>
      </c>
      <c r="P303" s="23"/>
      <c r="Q303" s="47" t="e">
        <f>VLOOKUP($B303,[1]Лист1!$B$5:$G$100,5,0)</f>
        <v>#N/A</v>
      </c>
      <c r="R303" s="47" t="e">
        <f>VLOOKUP($B303,[1]Лист1!$B$5:$G$100,5,0)</f>
        <v>#N/A</v>
      </c>
      <c r="S303" s="23"/>
      <c r="U303" s="67" t="s">
        <v>461</v>
      </c>
    </row>
    <row r="304" spans="1:256" x14ac:dyDescent="0.25">
      <c r="A304" s="6">
        <v>302</v>
      </c>
      <c r="B304" s="24" t="s">
        <v>304</v>
      </c>
      <c r="C304" s="8"/>
      <c r="D304" s="8">
        <f t="shared" si="13"/>
        <v>2021</v>
      </c>
      <c r="E304" s="24" t="s">
        <v>303</v>
      </c>
      <c r="F304" s="24"/>
      <c r="G304" s="10" t="s">
        <v>15</v>
      </c>
      <c r="H304" s="9">
        <v>43577</v>
      </c>
      <c r="I304" s="11" t="s">
        <v>301</v>
      </c>
      <c r="J304" s="10" t="s">
        <v>15</v>
      </c>
      <c r="K304" s="12">
        <v>44308</v>
      </c>
      <c r="L304" s="11" t="s">
        <v>365</v>
      </c>
      <c r="M304" s="9">
        <f>K304+365-1</f>
        <v>44672</v>
      </c>
      <c r="N304" s="23" t="str">
        <f t="shared" si="12"/>
        <v>дистанция - парусная</v>
      </c>
      <c r="P304" s="23"/>
      <c r="Q304" s="47">
        <f>VLOOKUP($B304,[1]Лист1!$B$5:$G$100,5,0)</f>
        <v>0</v>
      </c>
      <c r="R304" s="47">
        <f>VLOOKUP($B304,[1]Лист1!$B$5:$G$100,5,0)</f>
        <v>0</v>
      </c>
      <c r="S304" s="23"/>
    </row>
    <row r="305" spans="1:256" x14ac:dyDescent="0.25">
      <c r="A305" s="6">
        <v>303</v>
      </c>
      <c r="B305" s="7" t="s">
        <v>193</v>
      </c>
      <c r="C305" s="8"/>
      <c r="D305" s="8">
        <f t="shared" si="13"/>
        <v>2021</v>
      </c>
      <c r="E305" s="24" t="s">
        <v>7</v>
      </c>
      <c r="F305" s="24"/>
      <c r="G305" s="10" t="s">
        <v>18</v>
      </c>
      <c r="H305" s="12">
        <v>41737</v>
      </c>
      <c r="I305" s="11">
        <v>1150</v>
      </c>
      <c r="J305" s="10" t="s">
        <v>266</v>
      </c>
      <c r="K305" s="9"/>
      <c r="L305" s="11"/>
      <c r="M305" s="9"/>
      <c r="N305" s="23" t="str">
        <f t="shared" si="12"/>
        <v/>
      </c>
      <c r="P305" s="23"/>
      <c r="Q305" s="47" t="e">
        <f>VLOOKUP($B305,[1]Лист1!$B$5:$G$100,5,0)</f>
        <v>#N/A</v>
      </c>
      <c r="R305" s="47" t="e">
        <f>VLOOKUP($B305,[1]Лист1!$B$5:$G$100,5,0)</f>
        <v>#N/A</v>
      </c>
      <c r="S305" s="23"/>
    </row>
    <row r="306" spans="1:256" x14ac:dyDescent="0.25">
      <c r="A306" s="6">
        <v>304</v>
      </c>
      <c r="B306" s="7" t="s">
        <v>194</v>
      </c>
      <c r="C306" s="8">
        <v>1988</v>
      </c>
      <c r="D306" s="8">
        <f t="shared" si="13"/>
        <v>33</v>
      </c>
      <c r="E306" s="24" t="s">
        <v>10</v>
      </c>
      <c r="F306" s="24"/>
      <c r="G306" s="10" t="s">
        <v>15</v>
      </c>
      <c r="H306" s="9">
        <v>41002</v>
      </c>
      <c r="I306" s="8">
        <v>1111</v>
      </c>
      <c r="J306" s="10" t="s">
        <v>266</v>
      </c>
      <c r="K306" s="9"/>
      <c r="L306" s="11"/>
      <c r="M306" s="9"/>
      <c r="N306" s="23" t="str">
        <f t="shared" si="12"/>
        <v/>
      </c>
      <c r="P306" s="23"/>
      <c r="Q306" s="47" t="e">
        <f>VLOOKUP($B306,[1]Лист1!$B$5:$G$100,5,0)</f>
        <v>#N/A</v>
      </c>
      <c r="R306" s="47" t="e">
        <f>VLOOKUP($B306,[1]Лист1!$B$5:$G$100,5,0)</f>
        <v>#N/A</v>
      </c>
      <c r="S306" s="23"/>
    </row>
    <row r="307" spans="1:256" s="42" customFormat="1" x14ac:dyDescent="0.25">
      <c r="A307" s="6">
        <v>305</v>
      </c>
      <c r="B307" s="24" t="s">
        <v>195</v>
      </c>
      <c r="C307" s="8">
        <v>2002</v>
      </c>
      <c r="D307" s="8">
        <f t="shared" si="13"/>
        <v>19</v>
      </c>
      <c r="E307" s="24" t="s">
        <v>10</v>
      </c>
      <c r="F307" s="24"/>
      <c r="G307" s="10" t="s">
        <v>15</v>
      </c>
      <c r="H307" s="9">
        <v>43349</v>
      </c>
      <c r="I307" s="11" t="s">
        <v>34</v>
      </c>
      <c r="J307" s="10" t="s">
        <v>15</v>
      </c>
      <c r="K307" s="9">
        <v>44080</v>
      </c>
      <c r="L307" s="11" t="s">
        <v>416</v>
      </c>
      <c r="M307" s="9">
        <f>K307+365-1</f>
        <v>44444</v>
      </c>
      <c r="N307" s="23" t="str">
        <f t="shared" si="12"/>
        <v>дистанции пешеходные</v>
      </c>
      <c r="O307" s="5"/>
      <c r="P307" s="5"/>
      <c r="Q307" s="47">
        <f>VLOOKUP($B307,[1]Лист1!$B$5:$G$100,5,0)</f>
        <v>0</v>
      </c>
      <c r="R307" s="47">
        <f>VLOOKUP($B307,[1]Лист1!$B$5:$G$100,5,0)</f>
        <v>0</v>
      </c>
      <c r="S307" s="5"/>
      <c r="T307" s="23" t="s">
        <v>427</v>
      </c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  <c r="FS307" s="5"/>
      <c r="FT307" s="5"/>
      <c r="FU307" s="5"/>
      <c r="FV307" s="5"/>
      <c r="FW307" s="5"/>
      <c r="FX307" s="5"/>
      <c r="FY307" s="5"/>
      <c r="FZ307" s="5"/>
      <c r="GA307" s="5"/>
      <c r="GB307" s="5"/>
      <c r="GC307" s="5"/>
      <c r="GD307" s="5"/>
      <c r="GE307" s="5"/>
      <c r="GF307" s="5"/>
      <c r="GG307" s="5"/>
      <c r="GH307" s="5"/>
      <c r="GI307" s="5"/>
      <c r="GJ307" s="5"/>
      <c r="GK307" s="5"/>
      <c r="GL307" s="5"/>
      <c r="GM307" s="5"/>
      <c r="GN307" s="5"/>
      <c r="GO307" s="5"/>
      <c r="GP307" s="5"/>
      <c r="GQ307" s="5"/>
      <c r="GR307" s="5"/>
      <c r="GS307" s="5"/>
      <c r="GT307" s="5"/>
      <c r="GU307" s="5"/>
      <c r="GV307" s="5"/>
      <c r="GW307" s="5"/>
      <c r="GX307" s="5"/>
      <c r="GY307" s="5"/>
      <c r="GZ307" s="5"/>
      <c r="HA307" s="5"/>
      <c r="HB307" s="5"/>
      <c r="HC307" s="5"/>
      <c r="HD307" s="5"/>
      <c r="HE307" s="5"/>
      <c r="HF307" s="5"/>
      <c r="HG307" s="5"/>
      <c r="HH307" s="5"/>
      <c r="HI307" s="5"/>
      <c r="HJ307" s="5"/>
      <c r="HK307" s="5"/>
      <c r="HL307" s="5"/>
      <c r="HM307" s="5"/>
      <c r="HN307" s="5"/>
      <c r="HO307" s="5"/>
      <c r="HP307" s="5"/>
      <c r="HQ307" s="5"/>
      <c r="HR307" s="5"/>
      <c r="HS307" s="5"/>
      <c r="HT307" s="5"/>
      <c r="HU307" s="5"/>
      <c r="HV307" s="5"/>
      <c r="HW307" s="5"/>
      <c r="HX307" s="5"/>
      <c r="HY307" s="5"/>
      <c r="HZ307" s="5"/>
      <c r="IA307" s="5"/>
      <c r="IB307" s="5"/>
      <c r="IC307" s="5"/>
      <c r="ID307" s="5"/>
      <c r="IE307" s="5"/>
      <c r="IF307" s="5"/>
      <c r="IG307" s="5"/>
      <c r="IH307" s="5"/>
      <c r="II307" s="5"/>
      <c r="IJ307" s="5"/>
      <c r="IK307" s="5"/>
      <c r="IL307" s="5"/>
      <c r="IM307" s="5"/>
      <c r="IN307" s="5"/>
      <c r="IO307" s="5"/>
      <c r="IP307" s="5"/>
      <c r="IQ307" s="5"/>
      <c r="IR307" s="5"/>
      <c r="IS307" s="5"/>
      <c r="IT307" s="5"/>
      <c r="IU307" s="5"/>
      <c r="IV307" s="5"/>
    </row>
    <row r="308" spans="1:256" s="42" customFormat="1" x14ac:dyDescent="0.25">
      <c r="A308" s="6">
        <v>306</v>
      </c>
      <c r="B308" s="24" t="s">
        <v>259</v>
      </c>
      <c r="C308" s="8">
        <v>0</v>
      </c>
      <c r="D308" s="8">
        <f t="shared" si="13"/>
        <v>2021</v>
      </c>
      <c r="E308" s="24" t="s">
        <v>10</v>
      </c>
      <c r="F308" s="24"/>
      <c r="G308" s="10" t="s">
        <v>15</v>
      </c>
      <c r="H308" s="9">
        <v>43349</v>
      </c>
      <c r="I308" s="11" t="s">
        <v>34</v>
      </c>
      <c r="J308" s="10" t="s">
        <v>266</v>
      </c>
      <c r="K308" s="9"/>
      <c r="L308" s="11"/>
      <c r="M308" s="9"/>
      <c r="N308" s="23" t="str">
        <f t="shared" si="12"/>
        <v/>
      </c>
      <c r="O308" s="5"/>
      <c r="P308" s="5"/>
      <c r="Q308" s="47" t="e">
        <f>VLOOKUP($B308,[1]Лист1!$B$5:$G$100,5,0)</f>
        <v>#N/A</v>
      </c>
      <c r="R308" s="47" t="e">
        <f>VLOOKUP($B308,[1]Лист1!$B$5:$G$100,5,0)</f>
        <v>#N/A</v>
      </c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  <c r="FS308" s="5"/>
      <c r="FT308" s="5"/>
      <c r="FU308" s="5"/>
      <c r="FV308" s="5"/>
      <c r="FW308" s="5"/>
      <c r="FX308" s="5"/>
      <c r="FY308" s="5"/>
      <c r="FZ308" s="5"/>
      <c r="GA308" s="5"/>
      <c r="GB308" s="5"/>
      <c r="GC308" s="5"/>
      <c r="GD308" s="5"/>
      <c r="GE308" s="5"/>
      <c r="GF308" s="5"/>
      <c r="GG308" s="5"/>
      <c r="GH308" s="5"/>
      <c r="GI308" s="5"/>
      <c r="GJ308" s="5"/>
      <c r="GK308" s="5"/>
      <c r="GL308" s="5"/>
      <c r="GM308" s="5"/>
      <c r="GN308" s="5"/>
      <c r="GO308" s="5"/>
      <c r="GP308" s="5"/>
      <c r="GQ308" s="5"/>
      <c r="GR308" s="5"/>
      <c r="GS308" s="5"/>
      <c r="GT308" s="5"/>
      <c r="GU308" s="5"/>
      <c r="GV308" s="5"/>
      <c r="GW308" s="5"/>
      <c r="GX308" s="5"/>
      <c r="GY308" s="5"/>
      <c r="GZ308" s="5"/>
      <c r="HA308" s="5"/>
      <c r="HB308" s="5"/>
      <c r="HC308" s="5"/>
      <c r="HD308" s="5"/>
      <c r="HE308" s="5"/>
      <c r="HF308" s="5"/>
      <c r="HG308" s="5"/>
      <c r="HH308" s="5"/>
      <c r="HI308" s="5"/>
      <c r="HJ308" s="5"/>
      <c r="HK308" s="5"/>
      <c r="HL308" s="5"/>
      <c r="HM308" s="5"/>
      <c r="HN308" s="5"/>
      <c r="HO308" s="5"/>
      <c r="HP308" s="5"/>
      <c r="HQ308" s="5"/>
      <c r="HR308" s="5"/>
      <c r="HS308" s="5"/>
      <c r="HT308" s="5"/>
      <c r="HU308" s="5"/>
      <c r="HV308" s="5"/>
      <c r="HW308" s="5"/>
      <c r="HX308" s="5"/>
      <c r="HY308" s="5"/>
      <c r="HZ308" s="5"/>
      <c r="IA308" s="5"/>
      <c r="IB308" s="5"/>
      <c r="IC308" s="5"/>
      <c r="ID308" s="5"/>
      <c r="IE308" s="5"/>
      <c r="IF308" s="5"/>
      <c r="IG308" s="5"/>
      <c r="IH308" s="5"/>
      <c r="II308" s="5"/>
      <c r="IJ308" s="5"/>
      <c r="IK308" s="5"/>
      <c r="IL308" s="5"/>
      <c r="IM308" s="5"/>
      <c r="IN308" s="5"/>
      <c r="IO308" s="5"/>
      <c r="IP308" s="5"/>
      <c r="IQ308" s="5"/>
      <c r="IR308" s="5"/>
      <c r="IS308" s="5"/>
      <c r="IT308" s="5"/>
      <c r="IU308" s="5"/>
      <c r="IV308" s="5"/>
    </row>
    <row r="309" spans="1:256" s="42" customFormat="1" x14ac:dyDescent="0.25">
      <c r="A309" s="6">
        <v>307</v>
      </c>
      <c r="B309" s="24" t="s">
        <v>459</v>
      </c>
      <c r="C309" s="8"/>
      <c r="D309" s="8">
        <f t="shared" si="13"/>
        <v>2021</v>
      </c>
      <c r="E309" s="24" t="s">
        <v>315</v>
      </c>
      <c r="F309" s="24"/>
      <c r="G309" s="10" t="s">
        <v>15</v>
      </c>
      <c r="H309" s="9">
        <v>44251</v>
      </c>
      <c r="I309" s="11" t="s">
        <v>446</v>
      </c>
      <c r="J309" s="10" t="s">
        <v>15</v>
      </c>
      <c r="K309" s="9">
        <v>44251</v>
      </c>
      <c r="L309" s="11" t="s">
        <v>446</v>
      </c>
      <c r="M309" s="9">
        <f>K309+365-1</f>
        <v>44615</v>
      </c>
      <c r="N309" s="23" t="str">
        <f t="shared" si="12"/>
        <v>маршруты</v>
      </c>
      <c r="O309" s="5"/>
      <c r="P309" s="5"/>
      <c r="Q309" s="47"/>
      <c r="R309" s="47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  <c r="GC309" s="5"/>
      <c r="GD309" s="5"/>
      <c r="GE309" s="5"/>
      <c r="GF309" s="5"/>
      <c r="GG309" s="5"/>
      <c r="GH309" s="5"/>
      <c r="GI309" s="5"/>
      <c r="GJ309" s="5"/>
      <c r="GK309" s="5"/>
      <c r="GL309" s="5"/>
      <c r="GM309" s="5"/>
      <c r="GN309" s="5"/>
      <c r="GO309" s="5"/>
      <c r="GP309" s="5"/>
      <c r="GQ309" s="5"/>
      <c r="GR309" s="5"/>
      <c r="GS309" s="5"/>
      <c r="GT309" s="5"/>
      <c r="GU309" s="5"/>
      <c r="GV309" s="5"/>
      <c r="GW309" s="5"/>
      <c r="GX309" s="5"/>
      <c r="GY309" s="5"/>
      <c r="GZ309" s="5"/>
      <c r="HA309" s="5"/>
      <c r="HB309" s="5"/>
      <c r="HC309" s="5"/>
      <c r="HD309" s="5"/>
      <c r="HE309" s="5"/>
      <c r="HF309" s="5"/>
      <c r="HG309" s="5"/>
      <c r="HH309" s="5"/>
      <c r="HI309" s="5"/>
      <c r="HJ309" s="5"/>
      <c r="HK309" s="5"/>
      <c r="HL309" s="5"/>
      <c r="HM309" s="5"/>
      <c r="HN309" s="5"/>
      <c r="HO309" s="5"/>
      <c r="HP309" s="5"/>
      <c r="HQ309" s="5"/>
      <c r="HR309" s="5"/>
      <c r="HS309" s="5"/>
      <c r="HT309" s="5"/>
      <c r="HU309" s="5"/>
      <c r="HV309" s="5"/>
      <c r="HW309" s="5"/>
      <c r="HX309" s="5"/>
      <c r="HY309" s="5"/>
      <c r="HZ309" s="5"/>
      <c r="IA309" s="5"/>
      <c r="IB309" s="5"/>
      <c r="IC309" s="5"/>
      <c r="ID309" s="5"/>
      <c r="IE309" s="5"/>
      <c r="IF309" s="5"/>
      <c r="IG309" s="5"/>
      <c r="IH309" s="5"/>
      <c r="II309" s="5"/>
      <c r="IJ309" s="5"/>
      <c r="IK309" s="5"/>
      <c r="IL309" s="5"/>
      <c r="IM309" s="5"/>
      <c r="IN309" s="5"/>
      <c r="IO309" s="5"/>
      <c r="IP309" s="5"/>
      <c r="IQ309" s="5"/>
      <c r="IR309" s="5"/>
      <c r="IS309" s="5"/>
      <c r="IT309" s="5"/>
      <c r="IU309" s="5"/>
      <c r="IV309" s="5"/>
    </row>
    <row r="310" spans="1:256" s="42" customFormat="1" x14ac:dyDescent="0.25">
      <c r="A310" s="6">
        <v>308</v>
      </c>
      <c r="B310" s="7" t="s">
        <v>196</v>
      </c>
      <c r="C310" s="8">
        <v>1989</v>
      </c>
      <c r="D310" s="8">
        <f t="shared" si="13"/>
        <v>32</v>
      </c>
      <c r="E310" s="24" t="s">
        <v>10</v>
      </c>
      <c r="F310" s="24"/>
      <c r="G310" s="10" t="s">
        <v>8</v>
      </c>
      <c r="H310" s="9">
        <v>40883</v>
      </c>
      <c r="I310" s="11">
        <v>3723</v>
      </c>
      <c r="J310" s="10" t="s">
        <v>18</v>
      </c>
      <c r="K310" s="9">
        <v>44242</v>
      </c>
      <c r="L310" s="11" t="s">
        <v>25</v>
      </c>
      <c r="M310" s="9">
        <f>K310+365*2-1</f>
        <v>44971</v>
      </c>
      <c r="N310" s="23" t="str">
        <f t="shared" si="12"/>
        <v>дистанции пешеходные</v>
      </c>
      <c r="O310" s="5"/>
      <c r="P310" s="5"/>
      <c r="Q310" s="47">
        <f>VLOOKUP($B310,[1]Лист1!$B$5:$G$100,5,0)</f>
        <v>0</v>
      </c>
      <c r="R310" s="47">
        <f>VLOOKUP($B310,[1]Лист1!$B$5:$G$100,5,0)</f>
        <v>0</v>
      </c>
      <c r="S310" s="5"/>
      <c r="T310" s="5"/>
      <c r="U310" s="67" t="s">
        <v>461</v>
      </c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  <c r="FS310" s="5"/>
      <c r="FT310" s="5"/>
      <c r="FU310" s="5"/>
      <c r="FV310" s="5"/>
      <c r="FW310" s="5"/>
      <c r="FX310" s="5"/>
      <c r="FY310" s="5"/>
      <c r="FZ310" s="5"/>
      <c r="GA310" s="5"/>
      <c r="GB310" s="5"/>
      <c r="GC310" s="5"/>
      <c r="GD310" s="5"/>
      <c r="GE310" s="5"/>
      <c r="GF310" s="5"/>
      <c r="GG310" s="5"/>
      <c r="GH310" s="5"/>
      <c r="GI310" s="5"/>
      <c r="GJ310" s="5"/>
      <c r="GK310" s="5"/>
      <c r="GL310" s="5"/>
      <c r="GM310" s="5"/>
      <c r="GN310" s="5"/>
      <c r="GO310" s="5"/>
      <c r="GP310" s="5"/>
      <c r="GQ310" s="5"/>
      <c r="GR310" s="5"/>
      <c r="GS310" s="5"/>
      <c r="GT310" s="5"/>
      <c r="GU310" s="5"/>
      <c r="GV310" s="5"/>
      <c r="GW310" s="5"/>
      <c r="GX310" s="5"/>
      <c r="GY310" s="5"/>
      <c r="GZ310" s="5"/>
      <c r="HA310" s="5"/>
      <c r="HB310" s="5"/>
      <c r="HC310" s="5"/>
      <c r="HD310" s="5"/>
      <c r="HE310" s="5"/>
      <c r="HF310" s="5"/>
      <c r="HG310" s="5"/>
      <c r="HH310" s="5"/>
      <c r="HI310" s="5"/>
      <c r="HJ310" s="5"/>
      <c r="HK310" s="5"/>
      <c r="HL310" s="5"/>
      <c r="HM310" s="5"/>
      <c r="HN310" s="5"/>
      <c r="HO310" s="5"/>
      <c r="HP310" s="5"/>
      <c r="HQ310" s="5"/>
      <c r="HR310" s="5"/>
      <c r="HS310" s="5"/>
      <c r="HT310" s="5"/>
      <c r="HU310" s="5"/>
      <c r="HV310" s="5"/>
      <c r="HW310" s="5"/>
      <c r="HX310" s="5"/>
      <c r="HY310" s="5"/>
      <c r="HZ310" s="5"/>
      <c r="IA310" s="5"/>
      <c r="IB310" s="5"/>
      <c r="IC310" s="5"/>
      <c r="ID310" s="5"/>
      <c r="IE310" s="5"/>
      <c r="IF310" s="5"/>
      <c r="IG310" s="5"/>
      <c r="IH310" s="5"/>
      <c r="II310" s="5"/>
      <c r="IJ310" s="5"/>
      <c r="IK310" s="5"/>
      <c r="IL310" s="5"/>
      <c r="IM310" s="5"/>
      <c r="IN310" s="5"/>
      <c r="IO310" s="5"/>
      <c r="IP310" s="5"/>
      <c r="IQ310" s="5"/>
      <c r="IR310" s="5"/>
      <c r="IS310" s="5"/>
      <c r="IT310" s="5"/>
      <c r="IU310" s="5"/>
      <c r="IV310" s="5"/>
    </row>
    <row r="311" spans="1:256" s="42" customFormat="1" x14ac:dyDescent="0.25">
      <c r="A311" s="6">
        <v>309</v>
      </c>
      <c r="B311" s="7" t="s">
        <v>197</v>
      </c>
      <c r="C311" s="8">
        <v>1963</v>
      </c>
      <c r="D311" s="8">
        <f>2021-C311</f>
        <v>58</v>
      </c>
      <c r="E311" s="24" t="s">
        <v>10</v>
      </c>
      <c r="F311" s="24"/>
      <c r="G311" s="10" t="s">
        <v>275</v>
      </c>
      <c r="H311" s="9">
        <v>33414</v>
      </c>
      <c r="I311" s="31" t="s">
        <v>274</v>
      </c>
      <c r="J311" s="10" t="s">
        <v>8</v>
      </c>
      <c r="K311" s="9">
        <v>44242</v>
      </c>
      <c r="L311" s="11" t="s">
        <v>25</v>
      </c>
      <c r="M311" s="9">
        <f>K311+365*2-1</f>
        <v>44971</v>
      </c>
      <c r="N311" s="23" t="str">
        <f t="shared" si="12"/>
        <v>дистанции пешеходные</v>
      </c>
      <c r="O311" s="5"/>
      <c r="P311" s="5"/>
      <c r="Q311" s="47">
        <f>VLOOKUP($B311,[1]Лист1!$B$5:$G$100,5,0)</f>
        <v>90</v>
      </c>
      <c r="R311" s="47">
        <f>VLOOKUP($B311,[1]Лист1!$B$5:$G$100,5,0)</f>
        <v>90</v>
      </c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  <c r="FH311" s="5"/>
      <c r="FI311" s="5"/>
      <c r="FJ311" s="5"/>
      <c r="FK311" s="5"/>
      <c r="FL311" s="5"/>
      <c r="FM311" s="5"/>
      <c r="FN311" s="5"/>
      <c r="FO311" s="5"/>
      <c r="FP311" s="5"/>
      <c r="FQ311" s="5"/>
      <c r="FR311" s="5"/>
      <c r="FS311" s="5"/>
      <c r="FT311" s="5"/>
      <c r="FU311" s="5"/>
      <c r="FV311" s="5"/>
      <c r="FW311" s="5"/>
      <c r="FX311" s="5"/>
      <c r="FY311" s="5"/>
      <c r="FZ311" s="5"/>
      <c r="GA311" s="5"/>
      <c r="GB311" s="5"/>
      <c r="GC311" s="5"/>
      <c r="GD311" s="5"/>
      <c r="GE311" s="5"/>
      <c r="GF311" s="5"/>
      <c r="GG311" s="5"/>
      <c r="GH311" s="5"/>
      <c r="GI311" s="5"/>
      <c r="GJ311" s="5"/>
      <c r="GK311" s="5"/>
      <c r="GL311" s="5"/>
      <c r="GM311" s="5"/>
      <c r="GN311" s="5"/>
      <c r="GO311" s="5"/>
      <c r="GP311" s="5"/>
      <c r="GQ311" s="5"/>
      <c r="GR311" s="5"/>
      <c r="GS311" s="5"/>
      <c r="GT311" s="5"/>
      <c r="GU311" s="5"/>
      <c r="GV311" s="5"/>
      <c r="GW311" s="5"/>
      <c r="GX311" s="5"/>
      <c r="GY311" s="5"/>
      <c r="GZ311" s="5"/>
      <c r="HA311" s="5"/>
      <c r="HB311" s="5"/>
      <c r="HC311" s="5"/>
      <c r="HD311" s="5"/>
      <c r="HE311" s="5"/>
      <c r="HF311" s="5"/>
      <c r="HG311" s="5"/>
      <c r="HH311" s="5"/>
      <c r="HI311" s="5"/>
      <c r="HJ311" s="5"/>
      <c r="HK311" s="5"/>
      <c r="HL311" s="5"/>
      <c r="HM311" s="5"/>
      <c r="HN311" s="5"/>
      <c r="HO311" s="5"/>
      <c r="HP311" s="5"/>
      <c r="HQ311" s="5"/>
      <c r="HR311" s="5"/>
      <c r="HS311" s="5"/>
      <c r="HT311" s="5"/>
      <c r="HU311" s="5"/>
      <c r="HV311" s="5"/>
      <c r="HW311" s="5"/>
      <c r="HX311" s="5"/>
      <c r="HY311" s="5"/>
      <c r="HZ311" s="5"/>
      <c r="IA311" s="5"/>
      <c r="IB311" s="5"/>
      <c r="IC311" s="5"/>
      <c r="ID311" s="5"/>
      <c r="IE311" s="5"/>
      <c r="IF311" s="5"/>
      <c r="IG311" s="5"/>
      <c r="IH311" s="5"/>
      <c r="II311" s="5"/>
      <c r="IJ311" s="5"/>
      <c r="IK311" s="5"/>
      <c r="IL311" s="5"/>
      <c r="IM311" s="5"/>
      <c r="IN311" s="5"/>
      <c r="IO311" s="5"/>
      <c r="IP311" s="5"/>
      <c r="IQ311" s="5"/>
      <c r="IR311" s="5"/>
      <c r="IS311" s="5"/>
      <c r="IT311" s="5"/>
      <c r="IU311" s="5"/>
      <c r="IV311" s="5"/>
    </row>
    <row r="312" spans="1:256" s="42" customFormat="1" x14ac:dyDescent="0.25">
      <c r="A312" s="6">
        <v>310</v>
      </c>
      <c r="B312" s="7" t="s">
        <v>198</v>
      </c>
      <c r="C312" s="8"/>
      <c r="D312" s="8">
        <f>2021-C312</f>
        <v>2021</v>
      </c>
      <c r="E312" s="24" t="s">
        <v>14</v>
      </c>
      <c r="F312" s="24"/>
      <c r="G312" s="10" t="s">
        <v>15</v>
      </c>
      <c r="H312" s="9">
        <v>42825</v>
      </c>
      <c r="I312" s="11">
        <v>39</v>
      </c>
      <c r="J312" s="10" t="s">
        <v>266</v>
      </c>
      <c r="K312" s="9"/>
      <c r="L312" s="11"/>
      <c r="M312" s="9"/>
      <c r="N312" s="23" t="str">
        <f t="shared" si="12"/>
        <v/>
      </c>
      <c r="O312" s="5"/>
      <c r="P312" s="48"/>
      <c r="Q312" s="47" t="e">
        <f>VLOOKUP($B312,[1]Лист1!$B$5:$G$100,5,0)</f>
        <v>#N/A</v>
      </c>
      <c r="R312" s="47" t="e">
        <f>VLOOKUP($B312,[1]Лист1!$B$5:$G$100,5,0)</f>
        <v>#N/A</v>
      </c>
      <c r="S312" s="48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  <c r="GC312" s="5"/>
      <c r="GD312" s="5"/>
      <c r="GE312" s="5"/>
      <c r="GF312" s="5"/>
      <c r="GG312" s="5"/>
      <c r="GH312" s="5"/>
      <c r="GI312" s="5"/>
      <c r="GJ312" s="5"/>
      <c r="GK312" s="5"/>
      <c r="GL312" s="5"/>
      <c r="GM312" s="5"/>
      <c r="GN312" s="5"/>
      <c r="GO312" s="5"/>
      <c r="GP312" s="5"/>
      <c r="GQ312" s="5"/>
      <c r="GR312" s="5"/>
      <c r="GS312" s="5"/>
      <c r="GT312" s="5"/>
      <c r="GU312" s="5"/>
      <c r="GV312" s="5"/>
      <c r="GW312" s="5"/>
      <c r="GX312" s="5"/>
      <c r="GY312" s="5"/>
      <c r="GZ312" s="5"/>
      <c r="HA312" s="5"/>
      <c r="HB312" s="5"/>
      <c r="HC312" s="5"/>
      <c r="HD312" s="5"/>
      <c r="HE312" s="5"/>
      <c r="HF312" s="5"/>
      <c r="HG312" s="5"/>
      <c r="HH312" s="5"/>
      <c r="HI312" s="5"/>
      <c r="HJ312" s="5"/>
      <c r="HK312" s="5"/>
      <c r="HL312" s="5"/>
      <c r="HM312" s="5"/>
      <c r="HN312" s="5"/>
      <c r="HO312" s="5"/>
      <c r="HP312" s="5"/>
      <c r="HQ312" s="5"/>
      <c r="HR312" s="5"/>
      <c r="HS312" s="5"/>
      <c r="HT312" s="5"/>
      <c r="HU312" s="5"/>
      <c r="HV312" s="5"/>
      <c r="HW312" s="5"/>
      <c r="HX312" s="5"/>
      <c r="HY312" s="5"/>
      <c r="HZ312" s="5"/>
      <c r="IA312" s="5"/>
      <c r="IB312" s="5"/>
      <c r="IC312" s="5"/>
      <c r="ID312" s="5"/>
      <c r="IE312" s="5"/>
      <c r="IF312" s="5"/>
      <c r="IG312" s="5"/>
      <c r="IH312" s="5"/>
      <c r="II312" s="5"/>
      <c r="IJ312" s="5"/>
      <c r="IK312" s="5"/>
      <c r="IL312" s="5"/>
      <c r="IM312" s="5"/>
      <c r="IN312" s="5"/>
      <c r="IO312" s="5"/>
      <c r="IP312" s="5"/>
      <c r="IQ312" s="5"/>
      <c r="IR312" s="5"/>
      <c r="IS312" s="5"/>
      <c r="IT312" s="5"/>
      <c r="IU312" s="5"/>
      <c r="IV312" s="5"/>
    </row>
    <row r="313" spans="1:256" s="42" customFormat="1" x14ac:dyDescent="0.25">
      <c r="A313" s="6">
        <v>311</v>
      </c>
      <c r="B313" s="7" t="s">
        <v>281</v>
      </c>
      <c r="C313" s="8"/>
      <c r="D313" s="8">
        <f>2021-C313</f>
        <v>2021</v>
      </c>
      <c r="E313" s="24" t="s">
        <v>10</v>
      </c>
      <c r="F313" s="24"/>
      <c r="G313" s="10" t="s">
        <v>15</v>
      </c>
      <c r="H313" s="9">
        <v>43531</v>
      </c>
      <c r="I313" s="11" t="s">
        <v>283</v>
      </c>
      <c r="J313" s="10" t="s">
        <v>15</v>
      </c>
      <c r="K313" s="9">
        <v>44286</v>
      </c>
      <c r="L313" s="11" t="s">
        <v>415</v>
      </c>
      <c r="M313" s="9">
        <f>K313+365-1</f>
        <v>44650</v>
      </c>
      <c r="N313" s="23" t="str">
        <f t="shared" si="12"/>
        <v>дистанции пешеходные</v>
      </c>
      <c r="O313" s="5"/>
      <c r="P313" s="5"/>
      <c r="Q313" s="47" t="e">
        <f>VLOOKUP($B313,[1]Лист1!$B$5:$G$100,5,0)</f>
        <v>#N/A</v>
      </c>
      <c r="R313" s="47" t="e">
        <f>VLOOKUP($B313,[1]Лист1!$B$5:$G$100,5,0)</f>
        <v>#N/A</v>
      </c>
      <c r="S313" s="5"/>
      <c r="T313" s="23" t="s">
        <v>428</v>
      </c>
      <c r="U313" s="67" t="s">
        <v>461</v>
      </c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  <c r="GC313" s="5"/>
      <c r="GD313" s="5"/>
      <c r="GE313" s="5"/>
      <c r="GF313" s="5"/>
      <c r="GG313" s="5"/>
      <c r="GH313" s="5"/>
      <c r="GI313" s="5"/>
      <c r="GJ313" s="5"/>
      <c r="GK313" s="5"/>
      <c r="GL313" s="5"/>
      <c r="GM313" s="5"/>
      <c r="GN313" s="5"/>
      <c r="GO313" s="5"/>
      <c r="GP313" s="5"/>
      <c r="GQ313" s="5"/>
      <c r="GR313" s="5"/>
      <c r="GS313" s="5"/>
      <c r="GT313" s="5"/>
      <c r="GU313" s="5"/>
      <c r="GV313" s="5"/>
      <c r="GW313" s="5"/>
      <c r="GX313" s="5"/>
      <c r="GY313" s="5"/>
      <c r="GZ313" s="5"/>
      <c r="HA313" s="5"/>
      <c r="HB313" s="5"/>
      <c r="HC313" s="5"/>
      <c r="HD313" s="5"/>
      <c r="HE313" s="5"/>
      <c r="HF313" s="5"/>
      <c r="HG313" s="5"/>
      <c r="HH313" s="5"/>
      <c r="HI313" s="5"/>
      <c r="HJ313" s="5"/>
      <c r="HK313" s="5"/>
      <c r="HL313" s="5"/>
      <c r="HM313" s="5"/>
      <c r="HN313" s="5"/>
      <c r="HO313" s="5"/>
      <c r="HP313" s="5"/>
      <c r="HQ313" s="5"/>
      <c r="HR313" s="5"/>
      <c r="HS313" s="5"/>
      <c r="HT313" s="5"/>
      <c r="HU313" s="5"/>
      <c r="HV313" s="5"/>
      <c r="HW313" s="5"/>
      <c r="HX313" s="5"/>
      <c r="HY313" s="5"/>
      <c r="HZ313" s="5"/>
      <c r="IA313" s="5"/>
      <c r="IB313" s="5"/>
      <c r="IC313" s="5"/>
      <c r="ID313" s="5"/>
      <c r="IE313" s="5"/>
      <c r="IF313" s="5"/>
      <c r="IG313" s="5"/>
      <c r="IH313" s="5"/>
      <c r="II313" s="5"/>
      <c r="IJ313" s="5"/>
      <c r="IK313" s="5"/>
      <c r="IL313" s="5"/>
      <c r="IM313" s="5"/>
      <c r="IN313" s="5"/>
      <c r="IO313" s="5"/>
      <c r="IP313" s="5"/>
      <c r="IQ313" s="5"/>
      <c r="IR313" s="5"/>
      <c r="IS313" s="5"/>
      <c r="IT313" s="5"/>
      <c r="IU313" s="5"/>
      <c r="IV313" s="5"/>
    </row>
    <row r="314" spans="1:256" s="42" customFormat="1" x14ac:dyDescent="0.25">
      <c r="A314" s="6">
        <v>312</v>
      </c>
      <c r="B314" s="24" t="s">
        <v>199</v>
      </c>
      <c r="C314" s="8"/>
      <c r="D314" s="8">
        <f t="shared" ref="D314:D371" si="14">2021-C314</f>
        <v>2021</v>
      </c>
      <c r="E314" s="24" t="s">
        <v>32</v>
      </c>
      <c r="F314" s="24"/>
      <c r="G314" s="10" t="s">
        <v>15</v>
      </c>
      <c r="H314" s="9">
        <v>42916</v>
      </c>
      <c r="I314" s="11">
        <v>114</v>
      </c>
      <c r="J314" s="10" t="s">
        <v>266</v>
      </c>
      <c r="K314" s="9"/>
      <c r="L314" s="33"/>
      <c r="M314" s="9"/>
      <c r="N314" s="23" t="str">
        <f t="shared" si="12"/>
        <v/>
      </c>
      <c r="O314" s="5"/>
      <c r="P314" s="5"/>
      <c r="Q314" s="47" t="e">
        <f>VLOOKUP($B314,[1]Лист1!$B$5:$G$100,5,0)</f>
        <v>#N/A</v>
      </c>
      <c r="R314" s="47" t="e">
        <f>VLOOKUP($B314,[1]Лист1!$B$5:$G$100,5,0)</f>
        <v>#N/A</v>
      </c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  <c r="GC314" s="5"/>
      <c r="GD314" s="5"/>
      <c r="GE314" s="5"/>
      <c r="GF314" s="5"/>
      <c r="GG314" s="5"/>
      <c r="GH314" s="5"/>
      <c r="GI314" s="5"/>
      <c r="GJ314" s="5"/>
      <c r="GK314" s="5"/>
      <c r="GL314" s="5"/>
      <c r="GM314" s="5"/>
      <c r="GN314" s="5"/>
      <c r="GO314" s="5"/>
      <c r="GP314" s="5"/>
      <c r="GQ314" s="5"/>
      <c r="GR314" s="5"/>
      <c r="GS314" s="5"/>
      <c r="GT314" s="5"/>
      <c r="GU314" s="5"/>
      <c r="GV314" s="5"/>
      <c r="GW314" s="5"/>
      <c r="GX314" s="5"/>
      <c r="GY314" s="5"/>
      <c r="GZ314" s="5"/>
      <c r="HA314" s="5"/>
      <c r="HB314" s="5"/>
      <c r="HC314" s="5"/>
      <c r="HD314" s="5"/>
      <c r="HE314" s="5"/>
      <c r="HF314" s="5"/>
      <c r="HG314" s="5"/>
      <c r="HH314" s="5"/>
      <c r="HI314" s="5"/>
      <c r="HJ314" s="5"/>
      <c r="HK314" s="5"/>
      <c r="HL314" s="5"/>
      <c r="HM314" s="5"/>
      <c r="HN314" s="5"/>
      <c r="HO314" s="5"/>
      <c r="HP314" s="5"/>
      <c r="HQ314" s="5"/>
      <c r="HR314" s="5"/>
      <c r="HS314" s="5"/>
      <c r="HT314" s="5"/>
      <c r="HU314" s="5"/>
      <c r="HV314" s="5"/>
      <c r="HW314" s="5"/>
      <c r="HX314" s="5"/>
      <c r="HY314" s="5"/>
      <c r="HZ314" s="5"/>
      <c r="IA314" s="5"/>
      <c r="IB314" s="5"/>
      <c r="IC314" s="5"/>
      <c r="ID314" s="5"/>
      <c r="IE314" s="5"/>
      <c r="IF314" s="5"/>
      <c r="IG314" s="5"/>
      <c r="IH314" s="5"/>
      <c r="II314" s="5"/>
      <c r="IJ314" s="5"/>
      <c r="IK314" s="5"/>
      <c r="IL314" s="5"/>
      <c r="IM314" s="5"/>
      <c r="IN314" s="5"/>
      <c r="IO314" s="5"/>
      <c r="IP314" s="5"/>
      <c r="IQ314" s="5"/>
      <c r="IR314" s="5"/>
      <c r="IS314" s="5"/>
      <c r="IT314" s="5"/>
      <c r="IU314" s="5"/>
      <c r="IV314" s="5"/>
    </row>
    <row r="315" spans="1:256" s="42" customFormat="1" x14ac:dyDescent="0.25">
      <c r="A315" s="6">
        <v>313</v>
      </c>
      <c r="B315" s="7" t="s">
        <v>200</v>
      </c>
      <c r="C315" s="8"/>
      <c r="D315" s="8">
        <f t="shared" si="14"/>
        <v>2021</v>
      </c>
      <c r="E315" s="24" t="s">
        <v>14</v>
      </c>
      <c r="F315" s="24"/>
      <c r="G315" s="10" t="s">
        <v>8</v>
      </c>
      <c r="H315" s="9">
        <v>42825</v>
      </c>
      <c r="I315" s="11">
        <v>39</v>
      </c>
      <c r="J315" s="10" t="s">
        <v>8</v>
      </c>
      <c r="K315" s="9">
        <v>44286</v>
      </c>
      <c r="L315" s="11" t="s">
        <v>415</v>
      </c>
      <c r="M315" s="9">
        <f>K315+365-1</f>
        <v>44650</v>
      </c>
      <c r="N315" s="23" t="str">
        <f t="shared" si="12"/>
        <v>дистанции на средствах передвижения (авто)</v>
      </c>
      <c r="O315" s="5"/>
      <c r="P315" s="5"/>
      <c r="Q315" s="47" t="e">
        <f>VLOOKUP($B315,[1]Лист1!$B$5:$G$100,5,0)</f>
        <v>#N/A</v>
      </c>
      <c r="R315" s="47" t="e">
        <f>VLOOKUP($B315,[1]Лист1!$B$5:$G$100,5,0)</f>
        <v>#N/A</v>
      </c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  <c r="GC315" s="5"/>
      <c r="GD315" s="5"/>
      <c r="GE315" s="5"/>
      <c r="GF315" s="5"/>
      <c r="GG315" s="5"/>
      <c r="GH315" s="5"/>
      <c r="GI315" s="5"/>
      <c r="GJ315" s="5"/>
      <c r="GK315" s="5"/>
      <c r="GL315" s="5"/>
      <c r="GM315" s="5"/>
      <c r="GN315" s="5"/>
      <c r="GO315" s="5"/>
      <c r="GP315" s="5"/>
      <c r="GQ315" s="5"/>
      <c r="GR315" s="5"/>
      <c r="GS315" s="5"/>
      <c r="GT315" s="5"/>
      <c r="GU315" s="5"/>
      <c r="GV315" s="5"/>
      <c r="GW315" s="5"/>
      <c r="GX315" s="5"/>
      <c r="GY315" s="5"/>
      <c r="GZ315" s="5"/>
      <c r="HA315" s="5"/>
      <c r="HB315" s="5"/>
      <c r="HC315" s="5"/>
      <c r="HD315" s="5"/>
      <c r="HE315" s="5"/>
      <c r="HF315" s="5"/>
      <c r="HG315" s="5"/>
      <c r="HH315" s="5"/>
      <c r="HI315" s="5"/>
      <c r="HJ315" s="5"/>
      <c r="HK315" s="5"/>
      <c r="HL315" s="5"/>
      <c r="HM315" s="5"/>
      <c r="HN315" s="5"/>
      <c r="HO315" s="5"/>
      <c r="HP315" s="5"/>
      <c r="HQ315" s="5"/>
      <c r="HR315" s="5"/>
      <c r="HS315" s="5"/>
      <c r="HT315" s="5"/>
      <c r="HU315" s="5"/>
      <c r="HV315" s="5"/>
      <c r="HW315" s="5"/>
      <c r="HX315" s="5"/>
      <c r="HY315" s="5"/>
      <c r="HZ315" s="5"/>
      <c r="IA315" s="5"/>
      <c r="IB315" s="5"/>
      <c r="IC315" s="5"/>
      <c r="ID315" s="5"/>
      <c r="IE315" s="5"/>
      <c r="IF315" s="5"/>
      <c r="IG315" s="5"/>
      <c r="IH315" s="5"/>
      <c r="II315" s="5"/>
      <c r="IJ315" s="5"/>
      <c r="IK315" s="5"/>
      <c r="IL315" s="5"/>
      <c r="IM315" s="5"/>
      <c r="IN315" s="5"/>
      <c r="IO315" s="5"/>
      <c r="IP315" s="5"/>
      <c r="IQ315" s="5"/>
      <c r="IR315" s="5"/>
      <c r="IS315" s="5"/>
      <c r="IT315" s="5"/>
      <c r="IU315" s="5"/>
      <c r="IV315" s="5"/>
    </row>
    <row r="316" spans="1:256" s="42" customFormat="1" x14ac:dyDescent="0.25">
      <c r="A316" s="6">
        <v>314</v>
      </c>
      <c r="B316" s="7" t="s">
        <v>201</v>
      </c>
      <c r="C316" s="8">
        <v>1994</v>
      </c>
      <c r="D316" s="8">
        <f t="shared" si="14"/>
        <v>27</v>
      </c>
      <c r="E316" s="24" t="s">
        <v>10</v>
      </c>
      <c r="F316" s="24"/>
      <c r="G316" s="10" t="s">
        <v>8</v>
      </c>
      <c r="H316" s="9">
        <v>43349</v>
      </c>
      <c r="I316" s="11" t="s">
        <v>34</v>
      </c>
      <c r="J316" s="10" t="s">
        <v>8</v>
      </c>
      <c r="K316" s="9">
        <v>44080</v>
      </c>
      <c r="L316" s="11" t="s">
        <v>416</v>
      </c>
      <c r="M316" s="9">
        <f>K316+365*2-1</f>
        <v>44809</v>
      </c>
      <c r="N316" s="23" t="str">
        <f t="shared" si="12"/>
        <v>дистанции пешеходные</v>
      </c>
      <c r="O316" s="5"/>
      <c r="P316" s="5"/>
      <c r="Q316" s="47">
        <f>VLOOKUP($B316,[1]Лист1!$B$5:$G$100,5,0)</f>
        <v>103</v>
      </c>
      <c r="R316" s="47">
        <f>VLOOKUP($B316,[1]Лист1!$B$5:$G$100,5,0)</f>
        <v>103</v>
      </c>
      <c r="S316" s="5"/>
      <c r="T316" s="5"/>
      <c r="U316" s="67" t="s">
        <v>461</v>
      </c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  <c r="FS316" s="5"/>
      <c r="FT316" s="5"/>
      <c r="FU316" s="5"/>
      <c r="FV316" s="5"/>
      <c r="FW316" s="5"/>
      <c r="FX316" s="5"/>
      <c r="FY316" s="5"/>
      <c r="FZ316" s="5"/>
      <c r="GA316" s="5"/>
      <c r="GB316" s="5"/>
      <c r="GC316" s="5"/>
      <c r="GD316" s="5"/>
      <c r="GE316" s="5"/>
      <c r="GF316" s="5"/>
      <c r="GG316" s="5"/>
      <c r="GH316" s="5"/>
      <c r="GI316" s="5"/>
      <c r="GJ316" s="5"/>
      <c r="GK316" s="5"/>
      <c r="GL316" s="5"/>
      <c r="GM316" s="5"/>
      <c r="GN316" s="5"/>
      <c r="GO316" s="5"/>
      <c r="GP316" s="5"/>
      <c r="GQ316" s="5"/>
      <c r="GR316" s="5"/>
      <c r="GS316" s="5"/>
      <c r="GT316" s="5"/>
      <c r="GU316" s="5"/>
      <c r="GV316" s="5"/>
      <c r="GW316" s="5"/>
      <c r="GX316" s="5"/>
      <c r="GY316" s="5"/>
      <c r="GZ316" s="5"/>
      <c r="HA316" s="5"/>
      <c r="HB316" s="5"/>
      <c r="HC316" s="5"/>
      <c r="HD316" s="5"/>
      <c r="HE316" s="5"/>
      <c r="HF316" s="5"/>
      <c r="HG316" s="5"/>
      <c r="HH316" s="5"/>
      <c r="HI316" s="5"/>
      <c r="HJ316" s="5"/>
      <c r="HK316" s="5"/>
      <c r="HL316" s="5"/>
      <c r="HM316" s="5"/>
      <c r="HN316" s="5"/>
      <c r="HO316" s="5"/>
      <c r="HP316" s="5"/>
      <c r="HQ316" s="5"/>
      <c r="HR316" s="5"/>
      <c r="HS316" s="5"/>
      <c r="HT316" s="5"/>
      <c r="HU316" s="5"/>
      <c r="HV316" s="5"/>
      <c r="HW316" s="5"/>
      <c r="HX316" s="5"/>
      <c r="HY316" s="5"/>
      <c r="HZ316" s="5"/>
      <c r="IA316" s="5"/>
      <c r="IB316" s="5"/>
      <c r="IC316" s="5"/>
      <c r="ID316" s="5"/>
      <c r="IE316" s="5"/>
      <c r="IF316" s="5"/>
      <c r="IG316" s="5"/>
      <c r="IH316" s="5"/>
      <c r="II316" s="5"/>
      <c r="IJ316" s="5"/>
      <c r="IK316" s="5"/>
      <c r="IL316" s="5"/>
      <c r="IM316" s="5"/>
      <c r="IN316" s="5"/>
      <c r="IO316" s="5"/>
      <c r="IP316" s="5"/>
      <c r="IQ316" s="5"/>
      <c r="IR316" s="5"/>
      <c r="IS316" s="5"/>
      <c r="IT316" s="5"/>
      <c r="IU316" s="5"/>
      <c r="IV316" s="5"/>
    </row>
    <row r="317" spans="1:256" s="42" customFormat="1" x14ac:dyDescent="0.25">
      <c r="A317" s="6">
        <v>315</v>
      </c>
      <c r="B317" s="7" t="s">
        <v>202</v>
      </c>
      <c r="C317" s="8"/>
      <c r="D317" s="8">
        <f t="shared" si="14"/>
        <v>2021</v>
      </c>
      <c r="E317" s="24" t="s">
        <v>7</v>
      </c>
      <c r="F317" s="24"/>
      <c r="G317" s="10" t="s">
        <v>18</v>
      </c>
      <c r="H317" s="11">
        <v>2001</v>
      </c>
      <c r="I317" s="11"/>
      <c r="J317" s="10" t="s">
        <v>266</v>
      </c>
      <c r="K317" s="9"/>
      <c r="L317" s="11"/>
      <c r="M317" s="9"/>
      <c r="N317" s="23" t="str">
        <f t="shared" si="12"/>
        <v/>
      </c>
      <c r="O317" s="5"/>
      <c r="P317" s="5"/>
      <c r="Q317" s="47" t="e">
        <f>VLOOKUP($B317,[1]Лист1!$B$5:$G$100,5,0)</f>
        <v>#N/A</v>
      </c>
      <c r="R317" s="47" t="e">
        <f>VLOOKUP($B317,[1]Лист1!$B$5:$G$100,5,0)</f>
        <v>#N/A</v>
      </c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  <c r="GC317" s="5"/>
      <c r="GD317" s="5"/>
      <c r="GE317" s="5"/>
      <c r="GF317" s="5"/>
      <c r="GG317" s="5"/>
      <c r="GH317" s="5"/>
      <c r="GI317" s="5"/>
      <c r="GJ317" s="5"/>
      <c r="GK317" s="5"/>
      <c r="GL317" s="5"/>
      <c r="GM317" s="5"/>
      <c r="GN317" s="5"/>
      <c r="GO317" s="5"/>
      <c r="GP317" s="5"/>
      <c r="GQ317" s="5"/>
      <c r="GR317" s="5"/>
      <c r="GS317" s="5"/>
      <c r="GT317" s="5"/>
      <c r="GU317" s="5"/>
      <c r="GV317" s="5"/>
      <c r="GW317" s="5"/>
      <c r="GX317" s="5"/>
      <c r="GY317" s="5"/>
      <c r="GZ317" s="5"/>
      <c r="HA317" s="5"/>
      <c r="HB317" s="5"/>
      <c r="HC317" s="5"/>
      <c r="HD317" s="5"/>
      <c r="HE317" s="5"/>
      <c r="HF317" s="5"/>
      <c r="HG317" s="5"/>
      <c r="HH317" s="5"/>
      <c r="HI317" s="5"/>
      <c r="HJ317" s="5"/>
      <c r="HK317" s="5"/>
      <c r="HL317" s="5"/>
      <c r="HM317" s="5"/>
      <c r="HN317" s="5"/>
      <c r="HO317" s="5"/>
      <c r="HP317" s="5"/>
      <c r="HQ317" s="5"/>
      <c r="HR317" s="5"/>
      <c r="HS317" s="5"/>
      <c r="HT317" s="5"/>
      <c r="HU317" s="5"/>
      <c r="HV317" s="5"/>
      <c r="HW317" s="5"/>
      <c r="HX317" s="5"/>
      <c r="HY317" s="5"/>
      <c r="HZ317" s="5"/>
      <c r="IA317" s="5"/>
      <c r="IB317" s="5"/>
      <c r="IC317" s="5"/>
      <c r="ID317" s="5"/>
      <c r="IE317" s="5"/>
      <c r="IF317" s="5"/>
      <c r="IG317" s="5"/>
      <c r="IH317" s="5"/>
      <c r="II317" s="5"/>
      <c r="IJ317" s="5"/>
      <c r="IK317" s="5"/>
      <c r="IL317" s="5"/>
      <c r="IM317" s="5"/>
      <c r="IN317" s="5"/>
      <c r="IO317" s="5"/>
      <c r="IP317" s="5"/>
      <c r="IQ317" s="5"/>
      <c r="IR317" s="5"/>
      <c r="IS317" s="5"/>
      <c r="IT317" s="5"/>
      <c r="IU317" s="5"/>
      <c r="IV317" s="5"/>
    </row>
    <row r="318" spans="1:256" s="42" customFormat="1" x14ac:dyDescent="0.25">
      <c r="A318" s="6">
        <v>316</v>
      </c>
      <c r="B318" s="7" t="s">
        <v>203</v>
      </c>
      <c r="C318" s="8">
        <v>1993</v>
      </c>
      <c r="D318" s="8">
        <f t="shared" si="14"/>
        <v>28</v>
      </c>
      <c r="E318" s="24" t="s">
        <v>10</v>
      </c>
      <c r="F318" s="24"/>
      <c r="G318" s="10" t="s">
        <v>8</v>
      </c>
      <c r="H318" s="9">
        <v>42097</v>
      </c>
      <c r="I318" s="8">
        <v>1174</v>
      </c>
      <c r="J318" s="10" t="s">
        <v>18</v>
      </c>
      <c r="K318" s="9">
        <v>44242</v>
      </c>
      <c r="L318" s="11" t="s">
        <v>25</v>
      </c>
      <c r="M318" s="9">
        <f>K318+365*2-1</f>
        <v>44971</v>
      </c>
      <c r="N318" s="23" t="str">
        <f t="shared" si="12"/>
        <v>дистанции пешеходные</v>
      </c>
      <c r="O318" s="5"/>
      <c r="P318" s="5"/>
      <c r="Q318" s="47">
        <f>VLOOKUP($B318,[1]Лист1!$B$5:$G$100,5,0)</f>
        <v>6</v>
      </c>
      <c r="R318" s="47">
        <f>VLOOKUP($B318,[1]Лист1!$B$5:$G$100,5,0)</f>
        <v>6</v>
      </c>
      <c r="S318" s="5"/>
      <c r="T318" s="5"/>
      <c r="U318" s="67" t="s">
        <v>461</v>
      </c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  <c r="GC318" s="5"/>
      <c r="GD318" s="5"/>
      <c r="GE318" s="5"/>
      <c r="GF318" s="5"/>
      <c r="GG318" s="5"/>
      <c r="GH318" s="5"/>
      <c r="GI318" s="5"/>
      <c r="GJ318" s="5"/>
      <c r="GK318" s="5"/>
      <c r="GL318" s="5"/>
      <c r="GM318" s="5"/>
      <c r="GN318" s="5"/>
      <c r="GO318" s="5"/>
      <c r="GP318" s="5"/>
      <c r="GQ318" s="5"/>
      <c r="GR318" s="5"/>
      <c r="GS318" s="5"/>
      <c r="GT318" s="5"/>
      <c r="GU318" s="5"/>
      <c r="GV318" s="5"/>
      <c r="GW318" s="5"/>
      <c r="GX318" s="5"/>
      <c r="GY318" s="5"/>
      <c r="GZ318" s="5"/>
      <c r="HA318" s="5"/>
      <c r="HB318" s="5"/>
      <c r="HC318" s="5"/>
      <c r="HD318" s="5"/>
      <c r="HE318" s="5"/>
      <c r="HF318" s="5"/>
      <c r="HG318" s="5"/>
      <c r="HH318" s="5"/>
      <c r="HI318" s="5"/>
      <c r="HJ318" s="5"/>
      <c r="HK318" s="5"/>
      <c r="HL318" s="5"/>
      <c r="HM318" s="5"/>
      <c r="HN318" s="5"/>
      <c r="HO318" s="5"/>
      <c r="HP318" s="5"/>
      <c r="HQ318" s="5"/>
      <c r="HR318" s="5"/>
      <c r="HS318" s="5"/>
      <c r="HT318" s="5"/>
      <c r="HU318" s="5"/>
      <c r="HV318" s="5"/>
      <c r="HW318" s="5"/>
      <c r="HX318" s="5"/>
      <c r="HY318" s="5"/>
      <c r="HZ318" s="5"/>
      <c r="IA318" s="5"/>
      <c r="IB318" s="5"/>
      <c r="IC318" s="5"/>
      <c r="ID318" s="5"/>
      <c r="IE318" s="5"/>
      <c r="IF318" s="5"/>
      <c r="IG318" s="5"/>
      <c r="IH318" s="5"/>
      <c r="II318" s="5"/>
      <c r="IJ318" s="5"/>
      <c r="IK318" s="5"/>
      <c r="IL318" s="5"/>
      <c r="IM318" s="5"/>
      <c r="IN318" s="5"/>
      <c r="IO318" s="5"/>
      <c r="IP318" s="5"/>
      <c r="IQ318" s="5"/>
      <c r="IR318" s="5"/>
      <c r="IS318" s="5"/>
      <c r="IT318" s="5"/>
      <c r="IU318" s="5"/>
      <c r="IV318" s="5"/>
    </row>
    <row r="319" spans="1:256" s="42" customFormat="1" x14ac:dyDescent="0.25">
      <c r="A319" s="6">
        <v>317</v>
      </c>
      <c r="B319" s="24" t="s">
        <v>204</v>
      </c>
      <c r="C319" s="8">
        <v>1988</v>
      </c>
      <c r="D319" s="8">
        <f t="shared" si="14"/>
        <v>33</v>
      </c>
      <c r="E319" s="24" t="s">
        <v>10</v>
      </c>
      <c r="F319" s="24"/>
      <c r="G319" s="10" t="s">
        <v>15</v>
      </c>
      <c r="H319" s="9">
        <v>42865</v>
      </c>
      <c r="I319" s="8">
        <v>59</v>
      </c>
      <c r="J319" s="10" t="s">
        <v>15</v>
      </c>
      <c r="K319" s="9">
        <v>44345</v>
      </c>
      <c r="L319" s="11" t="s">
        <v>475</v>
      </c>
      <c r="M319" s="9">
        <f>K319+365-1</f>
        <v>44709</v>
      </c>
      <c r="N319" s="23" t="str">
        <f t="shared" si="12"/>
        <v>дистанции пешеходные</v>
      </c>
      <c r="O319" s="5"/>
      <c r="P319" s="5"/>
      <c r="Q319" s="47" t="e">
        <f>VLOOKUP($B319,[1]Лист1!$B$5:$G$100,5,0)</f>
        <v>#N/A</v>
      </c>
      <c r="R319" s="47" t="e">
        <f>VLOOKUP($B319,[1]Лист1!$B$5:$G$100,5,0)</f>
        <v>#N/A</v>
      </c>
      <c r="S319" s="5"/>
      <c r="T319" s="5"/>
      <c r="U319" s="67" t="s">
        <v>461</v>
      </c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  <c r="GC319" s="5"/>
      <c r="GD319" s="5"/>
      <c r="GE319" s="5"/>
      <c r="GF319" s="5"/>
      <c r="GG319" s="5"/>
      <c r="GH319" s="5"/>
      <c r="GI319" s="5"/>
      <c r="GJ319" s="5"/>
      <c r="GK319" s="5"/>
      <c r="GL319" s="5"/>
      <c r="GM319" s="5"/>
      <c r="GN319" s="5"/>
      <c r="GO319" s="5"/>
      <c r="GP319" s="5"/>
      <c r="GQ319" s="5"/>
      <c r="GR319" s="5"/>
      <c r="GS319" s="5"/>
      <c r="GT319" s="5"/>
      <c r="GU319" s="5"/>
      <c r="GV319" s="5"/>
      <c r="GW319" s="5"/>
      <c r="GX319" s="5"/>
      <c r="GY319" s="5"/>
      <c r="GZ319" s="5"/>
      <c r="HA319" s="5"/>
      <c r="HB319" s="5"/>
      <c r="HC319" s="5"/>
      <c r="HD319" s="5"/>
      <c r="HE319" s="5"/>
      <c r="HF319" s="5"/>
      <c r="HG319" s="5"/>
      <c r="HH319" s="5"/>
      <c r="HI319" s="5"/>
      <c r="HJ319" s="5"/>
      <c r="HK319" s="5"/>
      <c r="HL319" s="5"/>
      <c r="HM319" s="5"/>
      <c r="HN319" s="5"/>
      <c r="HO319" s="5"/>
      <c r="HP319" s="5"/>
      <c r="HQ319" s="5"/>
      <c r="HR319" s="5"/>
      <c r="HS319" s="5"/>
      <c r="HT319" s="5"/>
      <c r="HU319" s="5"/>
      <c r="HV319" s="5"/>
      <c r="HW319" s="5"/>
      <c r="HX319" s="5"/>
      <c r="HY319" s="5"/>
      <c r="HZ319" s="5"/>
      <c r="IA319" s="5"/>
      <c r="IB319" s="5"/>
      <c r="IC319" s="5"/>
      <c r="ID319" s="5"/>
      <c r="IE319" s="5"/>
      <c r="IF319" s="5"/>
      <c r="IG319" s="5"/>
      <c r="IH319" s="5"/>
      <c r="II319" s="5"/>
      <c r="IJ319" s="5"/>
      <c r="IK319" s="5"/>
      <c r="IL319" s="5"/>
      <c r="IM319" s="5"/>
      <c r="IN319" s="5"/>
      <c r="IO319" s="5"/>
      <c r="IP319" s="5"/>
      <c r="IQ319" s="5"/>
      <c r="IR319" s="5"/>
      <c r="IS319" s="5"/>
      <c r="IT319" s="5"/>
      <c r="IU319" s="5"/>
      <c r="IV319" s="5"/>
    </row>
    <row r="320" spans="1:256" s="42" customFormat="1" x14ac:dyDescent="0.25">
      <c r="A320" s="6">
        <v>318</v>
      </c>
      <c r="B320" s="24" t="s">
        <v>260</v>
      </c>
      <c r="C320" s="8">
        <v>0</v>
      </c>
      <c r="D320" s="8">
        <f t="shared" si="14"/>
        <v>2021</v>
      </c>
      <c r="E320" s="24" t="s">
        <v>10</v>
      </c>
      <c r="F320" s="24"/>
      <c r="G320" s="10" t="s">
        <v>15</v>
      </c>
      <c r="H320" s="9">
        <v>43349</v>
      </c>
      <c r="I320" s="11" t="s">
        <v>34</v>
      </c>
      <c r="J320" s="10" t="s">
        <v>266</v>
      </c>
      <c r="K320" s="9"/>
      <c r="L320" s="11"/>
      <c r="M320" s="9"/>
      <c r="N320" s="23" t="str">
        <f t="shared" si="12"/>
        <v/>
      </c>
      <c r="O320" s="5"/>
      <c r="P320" s="5"/>
      <c r="Q320" s="47" t="e">
        <f>VLOOKUP($B320,[1]Лист1!$B$5:$G$100,5,0)</f>
        <v>#N/A</v>
      </c>
      <c r="R320" s="47" t="e">
        <f>VLOOKUP($B320,[1]Лист1!$B$5:$G$100,5,0)</f>
        <v>#N/A</v>
      </c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  <c r="GA320" s="5"/>
      <c r="GB320" s="5"/>
      <c r="GC320" s="5"/>
      <c r="GD320" s="5"/>
      <c r="GE320" s="5"/>
      <c r="GF320" s="5"/>
      <c r="GG320" s="5"/>
      <c r="GH320" s="5"/>
      <c r="GI320" s="5"/>
      <c r="GJ320" s="5"/>
      <c r="GK320" s="5"/>
      <c r="GL320" s="5"/>
      <c r="GM320" s="5"/>
      <c r="GN320" s="5"/>
      <c r="GO320" s="5"/>
      <c r="GP320" s="5"/>
      <c r="GQ320" s="5"/>
      <c r="GR320" s="5"/>
      <c r="GS320" s="5"/>
      <c r="GT320" s="5"/>
      <c r="GU320" s="5"/>
      <c r="GV320" s="5"/>
      <c r="GW320" s="5"/>
      <c r="GX320" s="5"/>
      <c r="GY320" s="5"/>
      <c r="GZ320" s="5"/>
      <c r="HA320" s="5"/>
      <c r="HB320" s="5"/>
      <c r="HC320" s="5"/>
      <c r="HD320" s="5"/>
      <c r="HE320" s="5"/>
      <c r="HF320" s="5"/>
      <c r="HG320" s="5"/>
      <c r="HH320" s="5"/>
      <c r="HI320" s="5"/>
      <c r="HJ320" s="5"/>
      <c r="HK320" s="5"/>
      <c r="HL320" s="5"/>
      <c r="HM320" s="5"/>
      <c r="HN320" s="5"/>
      <c r="HO320" s="5"/>
      <c r="HP320" s="5"/>
      <c r="HQ320" s="5"/>
      <c r="HR320" s="5"/>
      <c r="HS320" s="5"/>
      <c r="HT320" s="5"/>
      <c r="HU320" s="5"/>
      <c r="HV320" s="5"/>
      <c r="HW320" s="5"/>
      <c r="HX320" s="5"/>
      <c r="HY320" s="5"/>
      <c r="HZ320" s="5"/>
      <c r="IA320" s="5"/>
      <c r="IB320" s="5"/>
      <c r="IC320" s="5"/>
      <c r="ID320" s="5"/>
      <c r="IE320" s="5"/>
      <c r="IF320" s="5"/>
      <c r="IG320" s="5"/>
      <c r="IH320" s="5"/>
      <c r="II320" s="5"/>
      <c r="IJ320" s="5"/>
      <c r="IK320" s="5"/>
      <c r="IL320" s="5"/>
      <c r="IM320" s="5"/>
      <c r="IN320" s="5"/>
      <c r="IO320" s="5"/>
      <c r="IP320" s="5"/>
      <c r="IQ320" s="5"/>
      <c r="IR320" s="5"/>
      <c r="IS320" s="5"/>
      <c r="IT320" s="5"/>
      <c r="IU320" s="5"/>
      <c r="IV320" s="5"/>
    </row>
    <row r="321" spans="1:256" s="42" customFormat="1" x14ac:dyDescent="0.25">
      <c r="A321" s="6">
        <v>319</v>
      </c>
      <c r="B321" s="24" t="s">
        <v>299</v>
      </c>
      <c r="C321" s="8"/>
      <c r="D321" s="8">
        <f t="shared" si="14"/>
        <v>2021</v>
      </c>
      <c r="E321" s="24" t="s">
        <v>289</v>
      </c>
      <c r="F321" s="24"/>
      <c r="G321" s="10" t="s">
        <v>15</v>
      </c>
      <c r="H321" s="9">
        <v>43577</v>
      </c>
      <c r="I321" s="11" t="s">
        <v>301</v>
      </c>
      <c r="J321" s="10" t="s">
        <v>266</v>
      </c>
      <c r="K321" s="9"/>
      <c r="L321" s="11"/>
      <c r="M321" s="9"/>
      <c r="N321" s="23" t="str">
        <f t="shared" si="12"/>
        <v/>
      </c>
      <c r="O321" s="5"/>
      <c r="P321" s="5"/>
      <c r="Q321" s="47" t="e">
        <f>VLOOKUP($B321,[1]Лист1!$B$5:$G$100,5,0)</f>
        <v>#N/A</v>
      </c>
      <c r="R321" s="47" t="e">
        <f>VLOOKUP($B321,[1]Лист1!$B$5:$G$100,5,0)</f>
        <v>#N/A</v>
      </c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  <c r="FS321" s="5"/>
      <c r="FT321" s="5"/>
      <c r="FU321" s="5"/>
      <c r="FV321" s="5"/>
      <c r="FW321" s="5"/>
      <c r="FX321" s="5"/>
      <c r="FY321" s="5"/>
      <c r="FZ321" s="5"/>
      <c r="GA321" s="5"/>
      <c r="GB321" s="5"/>
      <c r="GC321" s="5"/>
      <c r="GD321" s="5"/>
      <c r="GE321" s="5"/>
      <c r="GF321" s="5"/>
      <c r="GG321" s="5"/>
      <c r="GH321" s="5"/>
      <c r="GI321" s="5"/>
      <c r="GJ321" s="5"/>
      <c r="GK321" s="5"/>
      <c r="GL321" s="5"/>
      <c r="GM321" s="5"/>
      <c r="GN321" s="5"/>
      <c r="GO321" s="5"/>
      <c r="GP321" s="5"/>
      <c r="GQ321" s="5"/>
      <c r="GR321" s="5"/>
      <c r="GS321" s="5"/>
      <c r="GT321" s="5"/>
      <c r="GU321" s="5"/>
      <c r="GV321" s="5"/>
      <c r="GW321" s="5"/>
      <c r="GX321" s="5"/>
      <c r="GY321" s="5"/>
      <c r="GZ321" s="5"/>
      <c r="HA321" s="5"/>
      <c r="HB321" s="5"/>
      <c r="HC321" s="5"/>
      <c r="HD321" s="5"/>
      <c r="HE321" s="5"/>
      <c r="HF321" s="5"/>
      <c r="HG321" s="5"/>
      <c r="HH321" s="5"/>
      <c r="HI321" s="5"/>
      <c r="HJ321" s="5"/>
      <c r="HK321" s="5"/>
      <c r="HL321" s="5"/>
      <c r="HM321" s="5"/>
      <c r="HN321" s="5"/>
      <c r="HO321" s="5"/>
      <c r="HP321" s="5"/>
      <c r="HQ321" s="5"/>
      <c r="HR321" s="5"/>
      <c r="HS321" s="5"/>
      <c r="HT321" s="5"/>
      <c r="HU321" s="5"/>
      <c r="HV321" s="5"/>
      <c r="HW321" s="5"/>
      <c r="HX321" s="5"/>
      <c r="HY321" s="5"/>
      <c r="HZ321" s="5"/>
      <c r="IA321" s="5"/>
      <c r="IB321" s="5"/>
      <c r="IC321" s="5"/>
      <c r="ID321" s="5"/>
      <c r="IE321" s="5"/>
      <c r="IF321" s="5"/>
      <c r="IG321" s="5"/>
      <c r="IH321" s="5"/>
      <c r="II321" s="5"/>
      <c r="IJ321" s="5"/>
      <c r="IK321" s="5"/>
      <c r="IL321" s="5"/>
      <c r="IM321" s="5"/>
      <c r="IN321" s="5"/>
      <c r="IO321" s="5"/>
      <c r="IP321" s="5"/>
      <c r="IQ321" s="5"/>
      <c r="IR321" s="5"/>
      <c r="IS321" s="5"/>
      <c r="IT321" s="5"/>
      <c r="IU321" s="5"/>
      <c r="IV321" s="5"/>
    </row>
    <row r="322" spans="1:256" s="42" customFormat="1" x14ac:dyDescent="0.25">
      <c r="A322" s="6">
        <v>320</v>
      </c>
      <c r="B322" s="24" t="s">
        <v>205</v>
      </c>
      <c r="C322" s="8"/>
      <c r="D322" s="8">
        <f t="shared" si="14"/>
        <v>2021</v>
      </c>
      <c r="E322" s="24" t="s">
        <v>10</v>
      </c>
      <c r="F322" s="24"/>
      <c r="G322" s="10" t="s">
        <v>15</v>
      </c>
      <c r="H322" s="9">
        <v>43349</v>
      </c>
      <c r="I322" s="11" t="s">
        <v>34</v>
      </c>
      <c r="J322" s="10" t="s">
        <v>15</v>
      </c>
      <c r="K322" s="9">
        <v>44080</v>
      </c>
      <c r="L322" s="11" t="s">
        <v>416</v>
      </c>
      <c r="M322" s="9">
        <f>K322+365-1</f>
        <v>44444</v>
      </c>
      <c r="N322" s="23" t="str">
        <f t="shared" si="12"/>
        <v>дистанции пешеходные</v>
      </c>
      <c r="O322" s="5"/>
      <c r="P322" s="5"/>
      <c r="Q322" s="47" t="e">
        <f>VLOOKUP($B322,[1]Лист1!$B$5:$G$100,5,0)</f>
        <v>#N/A</v>
      </c>
      <c r="R322" s="47" t="e">
        <f>VLOOKUP($B322,[1]Лист1!$B$5:$G$100,5,0)</f>
        <v>#N/A</v>
      </c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  <c r="FS322" s="5"/>
      <c r="FT322" s="5"/>
      <c r="FU322" s="5"/>
      <c r="FV322" s="5"/>
      <c r="FW322" s="5"/>
      <c r="FX322" s="5"/>
      <c r="FY322" s="5"/>
      <c r="FZ322" s="5"/>
      <c r="GA322" s="5"/>
      <c r="GB322" s="5"/>
      <c r="GC322" s="5"/>
      <c r="GD322" s="5"/>
      <c r="GE322" s="5"/>
      <c r="GF322" s="5"/>
      <c r="GG322" s="5"/>
      <c r="GH322" s="5"/>
      <c r="GI322" s="5"/>
      <c r="GJ322" s="5"/>
      <c r="GK322" s="5"/>
      <c r="GL322" s="5"/>
      <c r="GM322" s="5"/>
      <c r="GN322" s="5"/>
      <c r="GO322" s="5"/>
      <c r="GP322" s="5"/>
      <c r="GQ322" s="5"/>
      <c r="GR322" s="5"/>
      <c r="GS322" s="5"/>
      <c r="GT322" s="5"/>
      <c r="GU322" s="5"/>
      <c r="GV322" s="5"/>
      <c r="GW322" s="5"/>
      <c r="GX322" s="5"/>
      <c r="GY322" s="5"/>
      <c r="GZ322" s="5"/>
      <c r="HA322" s="5"/>
      <c r="HB322" s="5"/>
      <c r="HC322" s="5"/>
      <c r="HD322" s="5"/>
      <c r="HE322" s="5"/>
      <c r="HF322" s="5"/>
      <c r="HG322" s="5"/>
      <c r="HH322" s="5"/>
      <c r="HI322" s="5"/>
      <c r="HJ322" s="5"/>
      <c r="HK322" s="5"/>
      <c r="HL322" s="5"/>
      <c r="HM322" s="5"/>
      <c r="HN322" s="5"/>
      <c r="HO322" s="5"/>
      <c r="HP322" s="5"/>
      <c r="HQ322" s="5"/>
      <c r="HR322" s="5"/>
      <c r="HS322" s="5"/>
      <c r="HT322" s="5"/>
      <c r="HU322" s="5"/>
      <c r="HV322" s="5"/>
      <c r="HW322" s="5"/>
      <c r="HX322" s="5"/>
      <c r="HY322" s="5"/>
      <c r="HZ322" s="5"/>
      <c r="IA322" s="5"/>
      <c r="IB322" s="5"/>
      <c r="IC322" s="5"/>
      <c r="ID322" s="5"/>
      <c r="IE322" s="5"/>
      <c r="IF322" s="5"/>
      <c r="IG322" s="5"/>
      <c r="IH322" s="5"/>
      <c r="II322" s="5"/>
      <c r="IJ322" s="5"/>
      <c r="IK322" s="5"/>
      <c r="IL322" s="5"/>
      <c r="IM322" s="5"/>
      <c r="IN322" s="5"/>
      <c r="IO322" s="5"/>
      <c r="IP322" s="5"/>
      <c r="IQ322" s="5"/>
      <c r="IR322" s="5"/>
      <c r="IS322" s="5"/>
      <c r="IT322" s="5"/>
      <c r="IU322" s="5"/>
      <c r="IV322" s="5"/>
    </row>
    <row r="323" spans="1:256" s="42" customFormat="1" x14ac:dyDescent="0.25">
      <c r="A323" s="6">
        <v>321</v>
      </c>
      <c r="B323" s="24" t="s">
        <v>398</v>
      </c>
      <c r="C323" s="8"/>
      <c r="D323" s="8">
        <f t="shared" si="14"/>
        <v>2021</v>
      </c>
      <c r="E323" s="24" t="s">
        <v>315</v>
      </c>
      <c r="F323" s="24"/>
      <c r="G323" s="10" t="s">
        <v>15</v>
      </c>
      <c r="H323" s="12">
        <v>43892</v>
      </c>
      <c r="I323" s="11" t="s">
        <v>381</v>
      </c>
      <c r="J323" s="10" t="s">
        <v>15</v>
      </c>
      <c r="K323" s="9">
        <v>44286</v>
      </c>
      <c r="L323" s="11" t="s">
        <v>415</v>
      </c>
      <c r="M323" s="9">
        <f>K323+365-1</f>
        <v>44650</v>
      </c>
      <c r="N323" s="23" t="str">
        <f t="shared" si="12"/>
        <v>маршруты</v>
      </c>
      <c r="O323" s="5"/>
      <c r="P323" s="5"/>
      <c r="Q323" s="47" t="e">
        <f>VLOOKUP($B323,[1]Лист1!$B$5:$G$100,5,0)</f>
        <v>#N/A</v>
      </c>
      <c r="R323" s="47" t="e">
        <f>VLOOKUP($B323,[1]Лист1!$B$5:$G$100,5,0)</f>
        <v>#N/A</v>
      </c>
      <c r="S323" s="5"/>
      <c r="T323" s="5"/>
      <c r="U323" s="64" t="s">
        <v>438</v>
      </c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  <c r="FS323" s="5"/>
      <c r="FT323" s="5"/>
      <c r="FU323" s="5"/>
      <c r="FV323" s="5"/>
      <c r="FW323" s="5"/>
      <c r="FX323" s="5"/>
      <c r="FY323" s="5"/>
      <c r="FZ323" s="5"/>
      <c r="GA323" s="5"/>
      <c r="GB323" s="5"/>
      <c r="GC323" s="5"/>
      <c r="GD323" s="5"/>
      <c r="GE323" s="5"/>
      <c r="GF323" s="5"/>
      <c r="GG323" s="5"/>
      <c r="GH323" s="5"/>
      <c r="GI323" s="5"/>
      <c r="GJ323" s="5"/>
      <c r="GK323" s="5"/>
      <c r="GL323" s="5"/>
      <c r="GM323" s="5"/>
      <c r="GN323" s="5"/>
      <c r="GO323" s="5"/>
      <c r="GP323" s="5"/>
      <c r="GQ323" s="5"/>
      <c r="GR323" s="5"/>
      <c r="GS323" s="5"/>
      <c r="GT323" s="5"/>
      <c r="GU323" s="5"/>
      <c r="GV323" s="5"/>
      <c r="GW323" s="5"/>
      <c r="GX323" s="5"/>
      <c r="GY323" s="5"/>
      <c r="GZ323" s="5"/>
      <c r="HA323" s="5"/>
      <c r="HB323" s="5"/>
      <c r="HC323" s="5"/>
      <c r="HD323" s="5"/>
      <c r="HE323" s="5"/>
      <c r="HF323" s="5"/>
      <c r="HG323" s="5"/>
      <c r="HH323" s="5"/>
      <c r="HI323" s="5"/>
      <c r="HJ323" s="5"/>
      <c r="HK323" s="5"/>
      <c r="HL323" s="5"/>
      <c r="HM323" s="5"/>
      <c r="HN323" s="5"/>
      <c r="HO323" s="5"/>
      <c r="HP323" s="5"/>
      <c r="HQ323" s="5"/>
      <c r="HR323" s="5"/>
      <c r="HS323" s="5"/>
      <c r="HT323" s="5"/>
      <c r="HU323" s="5"/>
      <c r="HV323" s="5"/>
      <c r="HW323" s="5"/>
      <c r="HX323" s="5"/>
      <c r="HY323" s="5"/>
      <c r="HZ323" s="5"/>
      <c r="IA323" s="5"/>
      <c r="IB323" s="5"/>
      <c r="IC323" s="5"/>
      <c r="ID323" s="5"/>
      <c r="IE323" s="5"/>
      <c r="IF323" s="5"/>
      <c r="IG323" s="5"/>
      <c r="IH323" s="5"/>
      <c r="II323" s="5"/>
      <c r="IJ323" s="5"/>
      <c r="IK323" s="5"/>
      <c r="IL323" s="5"/>
      <c r="IM323" s="5"/>
      <c r="IN323" s="5"/>
      <c r="IO323" s="5"/>
      <c r="IP323" s="5"/>
      <c r="IQ323" s="5"/>
      <c r="IR323" s="5"/>
      <c r="IS323" s="5"/>
      <c r="IT323" s="5"/>
      <c r="IU323" s="5"/>
      <c r="IV323" s="5"/>
    </row>
    <row r="324" spans="1:256" s="42" customFormat="1" x14ac:dyDescent="0.25">
      <c r="A324" s="6">
        <v>322</v>
      </c>
      <c r="B324" s="24" t="s">
        <v>312</v>
      </c>
      <c r="C324" s="8"/>
      <c r="D324" s="8">
        <f t="shared" si="14"/>
        <v>2021</v>
      </c>
      <c r="E324" s="24" t="s">
        <v>7</v>
      </c>
      <c r="F324" s="24"/>
      <c r="G324" s="10" t="s">
        <v>15</v>
      </c>
      <c r="H324" s="9">
        <v>43577</v>
      </c>
      <c r="I324" s="11" t="s">
        <v>301</v>
      </c>
      <c r="J324" s="10" t="s">
        <v>15</v>
      </c>
      <c r="K324" s="9">
        <v>44308</v>
      </c>
      <c r="L324" s="11" t="s">
        <v>365</v>
      </c>
      <c r="M324" s="9">
        <f>K324+365-1</f>
        <v>44672</v>
      </c>
      <c r="N324" s="23" t="str">
        <f t="shared" si="12"/>
        <v>дистанции горные</v>
      </c>
      <c r="O324" s="5"/>
      <c r="P324" s="5"/>
      <c r="Q324" s="47" t="e">
        <f>VLOOKUP($B324,[1]Лист1!$B$5:$G$100,5,0)</f>
        <v>#N/A</v>
      </c>
      <c r="R324" s="47" t="e">
        <f>VLOOKUP($B324,[1]Лист1!$B$5:$G$100,5,0)</f>
        <v>#N/A</v>
      </c>
      <c r="S324" s="5"/>
      <c r="T324" t="s">
        <v>466</v>
      </c>
      <c r="U324" t="s">
        <v>469</v>
      </c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  <c r="FS324" s="5"/>
      <c r="FT324" s="5"/>
      <c r="FU324" s="5"/>
      <c r="FV324" s="5"/>
      <c r="FW324" s="5"/>
      <c r="FX324" s="5"/>
      <c r="FY324" s="5"/>
      <c r="FZ324" s="5"/>
      <c r="GA324" s="5"/>
      <c r="GB324" s="5"/>
      <c r="GC324" s="5"/>
      <c r="GD324" s="5"/>
      <c r="GE324" s="5"/>
      <c r="GF324" s="5"/>
      <c r="GG324" s="5"/>
      <c r="GH324" s="5"/>
      <c r="GI324" s="5"/>
      <c r="GJ324" s="5"/>
      <c r="GK324" s="5"/>
      <c r="GL324" s="5"/>
      <c r="GM324" s="5"/>
      <c r="GN324" s="5"/>
      <c r="GO324" s="5"/>
      <c r="GP324" s="5"/>
      <c r="GQ324" s="5"/>
      <c r="GR324" s="5"/>
      <c r="GS324" s="5"/>
      <c r="GT324" s="5"/>
      <c r="GU324" s="5"/>
      <c r="GV324" s="5"/>
      <c r="GW324" s="5"/>
      <c r="GX324" s="5"/>
      <c r="GY324" s="5"/>
      <c r="GZ324" s="5"/>
      <c r="HA324" s="5"/>
      <c r="HB324" s="5"/>
      <c r="HC324" s="5"/>
      <c r="HD324" s="5"/>
      <c r="HE324" s="5"/>
      <c r="HF324" s="5"/>
      <c r="HG324" s="5"/>
      <c r="HH324" s="5"/>
      <c r="HI324" s="5"/>
      <c r="HJ324" s="5"/>
      <c r="HK324" s="5"/>
      <c r="HL324" s="5"/>
      <c r="HM324" s="5"/>
      <c r="HN324" s="5"/>
      <c r="HO324" s="5"/>
      <c r="HP324" s="5"/>
      <c r="HQ324" s="5"/>
      <c r="HR324" s="5"/>
      <c r="HS324" s="5"/>
      <c r="HT324" s="5"/>
      <c r="HU324" s="5"/>
      <c r="HV324" s="5"/>
      <c r="HW324" s="5"/>
      <c r="HX324" s="5"/>
      <c r="HY324" s="5"/>
      <c r="HZ324" s="5"/>
      <c r="IA324" s="5"/>
      <c r="IB324" s="5"/>
      <c r="IC324" s="5"/>
      <c r="ID324" s="5"/>
      <c r="IE324" s="5"/>
      <c r="IF324" s="5"/>
      <c r="IG324" s="5"/>
      <c r="IH324" s="5"/>
      <c r="II324" s="5"/>
      <c r="IJ324" s="5"/>
      <c r="IK324" s="5"/>
      <c r="IL324" s="5"/>
      <c r="IM324" s="5"/>
      <c r="IN324" s="5"/>
      <c r="IO324" s="5"/>
      <c r="IP324" s="5"/>
      <c r="IQ324" s="5"/>
      <c r="IR324" s="5"/>
      <c r="IS324" s="5"/>
      <c r="IT324" s="5"/>
      <c r="IU324" s="5"/>
      <c r="IV324" s="5"/>
    </row>
    <row r="325" spans="1:256" s="42" customFormat="1" x14ac:dyDescent="0.25">
      <c r="A325" s="6">
        <v>323</v>
      </c>
      <c r="B325" s="7" t="s">
        <v>206</v>
      </c>
      <c r="C325" s="8">
        <v>1972</v>
      </c>
      <c r="D325" s="8">
        <f t="shared" si="14"/>
        <v>49</v>
      </c>
      <c r="E325" s="24" t="s">
        <v>10</v>
      </c>
      <c r="F325" s="24"/>
      <c r="G325" s="10" t="s">
        <v>8</v>
      </c>
      <c r="H325" s="9">
        <v>41697</v>
      </c>
      <c r="I325" s="8">
        <v>597</v>
      </c>
      <c r="J325" s="10" t="s">
        <v>8</v>
      </c>
      <c r="K325" s="9">
        <v>44242</v>
      </c>
      <c r="L325" s="11" t="s">
        <v>25</v>
      </c>
      <c r="M325" s="9">
        <f>K325+365*2-1</f>
        <v>44971</v>
      </c>
      <c r="N325" s="23" t="str">
        <f t="shared" si="12"/>
        <v>дистанции пешеходные</v>
      </c>
      <c r="O325" s="5"/>
      <c r="P325" s="5"/>
      <c r="Q325" s="47">
        <f>VLOOKUP($B325,[1]Лист1!$B$5:$G$100,5,0)</f>
        <v>20</v>
      </c>
      <c r="R325" s="47">
        <f>VLOOKUP($B325,[1]Лист1!$B$5:$G$100,5,0)</f>
        <v>20</v>
      </c>
      <c r="S325" s="5"/>
      <c r="T325" s="5" t="s">
        <v>432</v>
      </c>
      <c r="U325" s="67" t="s">
        <v>461</v>
      </c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  <c r="FS325" s="5"/>
      <c r="FT325" s="5"/>
      <c r="FU325" s="5"/>
      <c r="FV325" s="5"/>
      <c r="FW325" s="5"/>
      <c r="FX325" s="5"/>
      <c r="FY325" s="5"/>
      <c r="FZ325" s="5"/>
      <c r="GA325" s="5"/>
      <c r="GB325" s="5"/>
      <c r="GC325" s="5"/>
      <c r="GD325" s="5"/>
      <c r="GE325" s="5"/>
      <c r="GF325" s="5"/>
      <c r="GG325" s="5"/>
      <c r="GH325" s="5"/>
      <c r="GI325" s="5"/>
      <c r="GJ325" s="5"/>
      <c r="GK325" s="5"/>
      <c r="GL325" s="5"/>
      <c r="GM325" s="5"/>
      <c r="GN325" s="5"/>
      <c r="GO325" s="5"/>
      <c r="GP325" s="5"/>
      <c r="GQ325" s="5"/>
      <c r="GR325" s="5"/>
      <c r="GS325" s="5"/>
      <c r="GT325" s="5"/>
      <c r="GU325" s="5"/>
      <c r="GV325" s="5"/>
      <c r="GW325" s="5"/>
      <c r="GX325" s="5"/>
      <c r="GY325" s="5"/>
      <c r="GZ325" s="5"/>
      <c r="HA325" s="5"/>
      <c r="HB325" s="5"/>
      <c r="HC325" s="5"/>
      <c r="HD325" s="5"/>
      <c r="HE325" s="5"/>
      <c r="HF325" s="5"/>
      <c r="HG325" s="5"/>
      <c r="HH325" s="5"/>
      <c r="HI325" s="5"/>
      <c r="HJ325" s="5"/>
      <c r="HK325" s="5"/>
      <c r="HL325" s="5"/>
      <c r="HM325" s="5"/>
      <c r="HN325" s="5"/>
      <c r="HO325" s="5"/>
      <c r="HP325" s="5"/>
      <c r="HQ325" s="5"/>
      <c r="HR325" s="5"/>
      <c r="HS325" s="5"/>
      <c r="HT325" s="5"/>
      <c r="HU325" s="5"/>
      <c r="HV325" s="5"/>
      <c r="HW325" s="5"/>
      <c r="HX325" s="5"/>
      <c r="HY325" s="5"/>
      <c r="HZ325" s="5"/>
      <c r="IA325" s="5"/>
      <c r="IB325" s="5"/>
      <c r="IC325" s="5"/>
      <c r="ID325" s="5"/>
      <c r="IE325" s="5"/>
      <c r="IF325" s="5"/>
      <c r="IG325" s="5"/>
      <c r="IH325" s="5"/>
      <c r="II325" s="5"/>
      <c r="IJ325" s="5"/>
      <c r="IK325" s="5"/>
      <c r="IL325" s="5"/>
      <c r="IM325" s="5"/>
      <c r="IN325" s="5"/>
      <c r="IO325" s="5"/>
      <c r="IP325" s="5"/>
      <c r="IQ325" s="5"/>
      <c r="IR325" s="5"/>
      <c r="IS325" s="5"/>
      <c r="IT325" s="5"/>
      <c r="IU325" s="5"/>
      <c r="IV325" s="5"/>
    </row>
    <row r="326" spans="1:256" s="42" customFormat="1" x14ac:dyDescent="0.25">
      <c r="A326" s="6">
        <v>324</v>
      </c>
      <c r="B326" s="7" t="s">
        <v>399</v>
      </c>
      <c r="C326" s="8"/>
      <c r="D326" s="8">
        <f t="shared" si="14"/>
        <v>2021</v>
      </c>
      <c r="E326" s="24" t="s">
        <v>32</v>
      </c>
      <c r="F326" s="24"/>
      <c r="G326" s="10" t="s">
        <v>15</v>
      </c>
      <c r="H326" s="12">
        <v>43892</v>
      </c>
      <c r="I326" s="11" t="s">
        <v>381</v>
      </c>
      <c r="J326" s="59" t="s">
        <v>15</v>
      </c>
      <c r="K326" s="58">
        <v>44286</v>
      </c>
      <c r="L326" s="68" t="s">
        <v>415</v>
      </c>
      <c r="M326" s="9">
        <f>K326+365-1</f>
        <v>44650</v>
      </c>
      <c r="N326" s="23" t="str">
        <f t="shared" si="12"/>
        <v>дистанции водные</v>
      </c>
      <c r="O326" s="5"/>
      <c r="P326" s="5"/>
      <c r="Q326" s="47" t="e">
        <f>VLOOKUP($B326,[1]Лист1!$B$5:$G$100,5,0)</f>
        <v>#N/A</v>
      </c>
      <c r="R326" s="47" t="e">
        <f>VLOOKUP($B326,[1]Лист1!$B$5:$G$100,5,0)</f>
        <v>#N/A</v>
      </c>
      <c r="S326" s="5"/>
      <c r="T326" s="5"/>
      <c r="U326" s="64" t="s">
        <v>438</v>
      </c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  <c r="FH326" s="5"/>
      <c r="FI326" s="5"/>
      <c r="FJ326" s="5"/>
      <c r="FK326" s="5"/>
      <c r="FL326" s="5"/>
      <c r="FM326" s="5"/>
      <c r="FN326" s="5"/>
      <c r="FO326" s="5"/>
      <c r="FP326" s="5"/>
      <c r="FQ326" s="5"/>
      <c r="FR326" s="5"/>
      <c r="FS326" s="5"/>
      <c r="FT326" s="5"/>
      <c r="FU326" s="5"/>
      <c r="FV326" s="5"/>
      <c r="FW326" s="5"/>
      <c r="FX326" s="5"/>
      <c r="FY326" s="5"/>
      <c r="FZ326" s="5"/>
      <c r="GA326" s="5"/>
      <c r="GB326" s="5"/>
      <c r="GC326" s="5"/>
      <c r="GD326" s="5"/>
      <c r="GE326" s="5"/>
      <c r="GF326" s="5"/>
      <c r="GG326" s="5"/>
      <c r="GH326" s="5"/>
      <c r="GI326" s="5"/>
      <c r="GJ326" s="5"/>
      <c r="GK326" s="5"/>
      <c r="GL326" s="5"/>
      <c r="GM326" s="5"/>
      <c r="GN326" s="5"/>
      <c r="GO326" s="5"/>
      <c r="GP326" s="5"/>
      <c r="GQ326" s="5"/>
      <c r="GR326" s="5"/>
      <c r="GS326" s="5"/>
      <c r="GT326" s="5"/>
      <c r="GU326" s="5"/>
      <c r="GV326" s="5"/>
      <c r="GW326" s="5"/>
      <c r="GX326" s="5"/>
      <c r="GY326" s="5"/>
      <c r="GZ326" s="5"/>
      <c r="HA326" s="5"/>
      <c r="HB326" s="5"/>
      <c r="HC326" s="5"/>
      <c r="HD326" s="5"/>
      <c r="HE326" s="5"/>
      <c r="HF326" s="5"/>
      <c r="HG326" s="5"/>
      <c r="HH326" s="5"/>
      <c r="HI326" s="5"/>
      <c r="HJ326" s="5"/>
      <c r="HK326" s="5"/>
      <c r="HL326" s="5"/>
      <c r="HM326" s="5"/>
      <c r="HN326" s="5"/>
      <c r="HO326" s="5"/>
      <c r="HP326" s="5"/>
      <c r="HQ326" s="5"/>
      <c r="HR326" s="5"/>
      <c r="HS326" s="5"/>
      <c r="HT326" s="5"/>
      <c r="HU326" s="5"/>
      <c r="HV326" s="5"/>
      <c r="HW326" s="5"/>
      <c r="HX326" s="5"/>
      <c r="HY326" s="5"/>
      <c r="HZ326" s="5"/>
      <c r="IA326" s="5"/>
      <c r="IB326" s="5"/>
      <c r="IC326" s="5"/>
      <c r="ID326" s="5"/>
      <c r="IE326" s="5"/>
      <c r="IF326" s="5"/>
      <c r="IG326" s="5"/>
      <c r="IH326" s="5"/>
      <c r="II326" s="5"/>
      <c r="IJ326" s="5"/>
      <c r="IK326" s="5"/>
      <c r="IL326" s="5"/>
      <c r="IM326" s="5"/>
      <c r="IN326" s="5"/>
      <c r="IO326" s="5"/>
      <c r="IP326" s="5"/>
      <c r="IQ326" s="5"/>
      <c r="IR326" s="5"/>
      <c r="IS326" s="5"/>
      <c r="IT326" s="5"/>
      <c r="IU326" s="5"/>
      <c r="IV326" s="5"/>
    </row>
    <row r="327" spans="1:256" s="42" customFormat="1" x14ac:dyDescent="0.25">
      <c r="A327" s="6">
        <v>325</v>
      </c>
      <c r="B327" s="7" t="s">
        <v>207</v>
      </c>
      <c r="C327" s="8">
        <v>1988</v>
      </c>
      <c r="D327" s="8">
        <f t="shared" si="14"/>
        <v>33</v>
      </c>
      <c r="E327" s="24" t="s">
        <v>10</v>
      </c>
      <c r="F327" s="24"/>
      <c r="G327" s="10" t="s">
        <v>15</v>
      </c>
      <c r="H327" s="9">
        <v>41697</v>
      </c>
      <c r="I327" s="8">
        <v>597</v>
      </c>
      <c r="J327" s="10" t="s">
        <v>15</v>
      </c>
      <c r="K327" s="9">
        <v>44242</v>
      </c>
      <c r="L327" s="11" t="s">
        <v>378</v>
      </c>
      <c r="M327" s="9">
        <f>K327+365-1</f>
        <v>44606</v>
      </c>
      <c r="N327" s="23" t="str">
        <f t="shared" si="12"/>
        <v>дистанции пешеходные</v>
      </c>
      <c r="O327" s="5"/>
      <c r="P327" s="5"/>
      <c r="Q327" s="47">
        <f>VLOOKUP($B327,[1]Лист1!$B$5:$G$100,5,0)</f>
        <v>0</v>
      </c>
      <c r="R327" s="47">
        <f>VLOOKUP($B327,[1]Лист1!$B$5:$G$100,5,0)</f>
        <v>0</v>
      </c>
      <c r="S327" s="5"/>
      <c r="T327" s="5" t="s">
        <v>427</v>
      </c>
      <c r="U327" s="67" t="s">
        <v>461</v>
      </c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5"/>
      <c r="EV327" s="5"/>
      <c r="EW327" s="5"/>
      <c r="EX327" s="5"/>
      <c r="EY327" s="5"/>
      <c r="EZ327" s="5"/>
      <c r="FA327" s="5"/>
      <c r="FB327" s="5"/>
      <c r="FC327" s="5"/>
      <c r="FD327" s="5"/>
      <c r="FE327" s="5"/>
      <c r="FF327" s="5"/>
      <c r="FG327" s="5"/>
      <c r="FH327" s="5"/>
      <c r="FI327" s="5"/>
      <c r="FJ327" s="5"/>
      <c r="FK327" s="5"/>
      <c r="FL327" s="5"/>
      <c r="FM327" s="5"/>
      <c r="FN327" s="5"/>
      <c r="FO327" s="5"/>
      <c r="FP327" s="5"/>
      <c r="FQ327" s="5"/>
      <c r="FR327" s="5"/>
      <c r="FS327" s="5"/>
      <c r="FT327" s="5"/>
      <c r="FU327" s="5"/>
      <c r="FV327" s="5"/>
      <c r="FW327" s="5"/>
      <c r="FX327" s="5"/>
      <c r="FY327" s="5"/>
      <c r="FZ327" s="5"/>
      <c r="GA327" s="5"/>
      <c r="GB327" s="5"/>
      <c r="GC327" s="5"/>
      <c r="GD327" s="5"/>
      <c r="GE327" s="5"/>
      <c r="GF327" s="5"/>
      <c r="GG327" s="5"/>
      <c r="GH327" s="5"/>
      <c r="GI327" s="5"/>
      <c r="GJ327" s="5"/>
      <c r="GK327" s="5"/>
      <c r="GL327" s="5"/>
      <c r="GM327" s="5"/>
      <c r="GN327" s="5"/>
      <c r="GO327" s="5"/>
      <c r="GP327" s="5"/>
      <c r="GQ327" s="5"/>
      <c r="GR327" s="5"/>
      <c r="GS327" s="5"/>
      <c r="GT327" s="5"/>
      <c r="GU327" s="5"/>
      <c r="GV327" s="5"/>
      <c r="GW327" s="5"/>
      <c r="GX327" s="5"/>
      <c r="GY327" s="5"/>
      <c r="GZ327" s="5"/>
      <c r="HA327" s="5"/>
      <c r="HB327" s="5"/>
      <c r="HC327" s="5"/>
      <c r="HD327" s="5"/>
      <c r="HE327" s="5"/>
      <c r="HF327" s="5"/>
      <c r="HG327" s="5"/>
      <c r="HH327" s="5"/>
      <c r="HI327" s="5"/>
      <c r="HJ327" s="5"/>
      <c r="HK327" s="5"/>
      <c r="HL327" s="5"/>
      <c r="HM327" s="5"/>
      <c r="HN327" s="5"/>
      <c r="HO327" s="5"/>
      <c r="HP327" s="5"/>
      <c r="HQ327" s="5"/>
      <c r="HR327" s="5"/>
      <c r="HS327" s="5"/>
      <c r="HT327" s="5"/>
      <c r="HU327" s="5"/>
      <c r="HV327" s="5"/>
      <c r="HW327" s="5"/>
      <c r="HX327" s="5"/>
      <c r="HY327" s="5"/>
      <c r="HZ327" s="5"/>
      <c r="IA327" s="5"/>
      <c r="IB327" s="5"/>
      <c r="IC327" s="5"/>
      <c r="ID327" s="5"/>
      <c r="IE327" s="5"/>
      <c r="IF327" s="5"/>
      <c r="IG327" s="5"/>
      <c r="IH327" s="5"/>
      <c r="II327" s="5"/>
      <c r="IJ327" s="5"/>
      <c r="IK327" s="5"/>
      <c r="IL327" s="5"/>
      <c r="IM327" s="5"/>
      <c r="IN327" s="5"/>
      <c r="IO327" s="5"/>
      <c r="IP327" s="5"/>
      <c r="IQ327" s="5"/>
      <c r="IR327" s="5"/>
      <c r="IS327" s="5"/>
      <c r="IT327" s="5"/>
      <c r="IU327" s="5"/>
      <c r="IV327" s="5"/>
    </row>
    <row r="328" spans="1:256" s="42" customFormat="1" x14ac:dyDescent="0.25">
      <c r="A328" s="6">
        <v>326</v>
      </c>
      <c r="B328" s="7" t="s">
        <v>208</v>
      </c>
      <c r="C328" s="8">
        <v>1997</v>
      </c>
      <c r="D328" s="8">
        <f t="shared" si="14"/>
        <v>24</v>
      </c>
      <c r="E328" s="24" t="s">
        <v>10</v>
      </c>
      <c r="F328" s="24"/>
      <c r="G328" s="10" t="s">
        <v>18</v>
      </c>
      <c r="H328" s="9">
        <v>43563</v>
      </c>
      <c r="I328" s="8" t="s">
        <v>285</v>
      </c>
      <c r="J328" s="10" t="s">
        <v>18</v>
      </c>
      <c r="K328" s="12">
        <v>44308</v>
      </c>
      <c r="L328" s="11" t="s">
        <v>365</v>
      </c>
      <c r="M328" s="9">
        <f>K328+365*2-1</f>
        <v>45037</v>
      </c>
      <c r="N328" s="23" t="str">
        <f t="shared" si="12"/>
        <v>дистанции пешеходные</v>
      </c>
      <c r="O328" s="5"/>
      <c r="P328" s="5"/>
      <c r="Q328" s="47">
        <f>VLOOKUP($B328,[1]Лист1!$B$5:$G$100,5,0)</f>
        <v>114</v>
      </c>
      <c r="R328" s="47">
        <f>VLOOKUP($B328,[1]Лист1!$B$5:$G$100,5,0)</f>
        <v>114</v>
      </c>
      <c r="S328" s="5"/>
      <c r="T328" s="5"/>
      <c r="U328" s="64" t="s">
        <v>438</v>
      </c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5"/>
      <c r="EV328" s="5"/>
      <c r="EW328" s="5"/>
      <c r="EX328" s="5"/>
      <c r="EY328" s="5"/>
      <c r="EZ328" s="5"/>
      <c r="FA328" s="5"/>
      <c r="FB328" s="5"/>
      <c r="FC328" s="5"/>
      <c r="FD328" s="5"/>
      <c r="FE328" s="5"/>
      <c r="FF328" s="5"/>
      <c r="FG328" s="5"/>
      <c r="FH328" s="5"/>
      <c r="FI328" s="5"/>
      <c r="FJ328" s="5"/>
      <c r="FK328" s="5"/>
      <c r="FL328" s="5"/>
      <c r="FM328" s="5"/>
      <c r="FN328" s="5"/>
      <c r="FO328" s="5"/>
      <c r="FP328" s="5"/>
      <c r="FQ328" s="5"/>
      <c r="FR328" s="5"/>
      <c r="FS328" s="5"/>
      <c r="FT328" s="5"/>
      <c r="FU328" s="5"/>
      <c r="FV328" s="5"/>
      <c r="FW328" s="5"/>
      <c r="FX328" s="5"/>
      <c r="FY328" s="5"/>
      <c r="FZ328" s="5"/>
      <c r="GA328" s="5"/>
      <c r="GB328" s="5"/>
      <c r="GC328" s="5"/>
      <c r="GD328" s="5"/>
      <c r="GE328" s="5"/>
      <c r="GF328" s="5"/>
      <c r="GG328" s="5"/>
      <c r="GH328" s="5"/>
      <c r="GI328" s="5"/>
      <c r="GJ328" s="5"/>
      <c r="GK328" s="5"/>
      <c r="GL328" s="5"/>
      <c r="GM328" s="5"/>
      <c r="GN328" s="5"/>
      <c r="GO328" s="5"/>
      <c r="GP328" s="5"/>
      <c r="GQ328" s="5"/>
      <c r="GR328" s="5"/>
      <c r="GS328" s="5"/>
      <c r="GT328" s="5"/>
      <c r="GU328" s="5"/>
      <c r="GV328" s="5"/>
      <c r="GW328" s="5"/>
      <c r="GX328" s="5"/>
      <c r="GY328" s="5"/>
      <c r="GZ328" s="5"/>
      <c r="HA328" s="5"/>
      <c r="HB328" s="5"/>
      <c r="HC328" s="5"/>
      <c r="HD328" s="5"/>
      <c r="HE328" s="5"/>
      <c r="HF328" s="5"/>
      <c r="HG328" s="5"/>
      <c r="HH328" s="5"/>
      <c r="HI328" s="5"/>
      <c r="HJ328" s="5"/>
      <c r="HK328" s="5"/>
      <c r="HL328" s="5"/>
      <c r="HM328" s="5"/>
      <c r="HN328" s="5"/>
      <c r="HO328" s="5"/>
      <c r="HP328" s="5"/>
      <c r="HQ328" s="5"/>
      <c r="HR328" s="5"/>
      <c r="HS328" s="5"/>
      <c r="HT328" s="5"/>
      <c r="HU328" s="5"/>
      <c r="HV328" s="5"/>
      <c r="HW328" s="5"/>
      <c r="HX328" s="5"/>
      <c r="HY328" s="5"/>
      <c r="HZ328" s="5"/>
      <c r="IA328" s="5"/>
      <c r="IB328" s="5"/>
      <c r="IC328" s="5"/>
      <c r="ID328" s="5"/>
      <c r="IE328" s="5"/>
      <c r="IF328" s="5"/>
      <c r="IG328" s="5"/>
      <c r="IH328" s="5"/>
      <c r="II328" s="5"/>
      <c r="IJ328" s="5"/>
      <c r="IK328" s="5"/>
      <c r="IL328" s="5"/>
      <c r="IM328" s="5"/>
      <c r="IN328" s="5"/>
      <c r="IO328" s="5"/>
      <c r="IP328" s="5"/>
      <c r="IQ328" s="5"/>
      <c r="IR328" s="5"/>
      <c r="IS328" s="5"/>
      <c r="IT328" s="5"/>
      <c r="IU328" s="5"/>
      <c r="IV328" s="5"/>
    </row>
    <row r="329" spans="1:256" s="42" customFormat="1" x14ac:dyDescent="0.25">
      <c r="A329" s="6">
        <v>327</v>
      </c>
      <c r="B329" s="7" t="s">
        <v>400</v>
      </c>
      <c r="C329" s="8"/>
      <c r="D329" s="8">
        <f t="shared" si="14"/>
        <v>2021</v>
      </c>
      <c r="E329" s="24" t="s">
        <v>315</v>
      </c>
      <c r="F329" s="24"/>
      <c r="G329" s="10" t="s">
        <v>15</v>
      </c>
      <c r="H329" s="12">
        <v>43892</v>
      </c>
      <c r="I329" s="11" t="s">
        <v>381</v>
      </c>
      <c r="J329" s="10" t="s">
        <v>266</v>
      </c>
      <c r="K329" s="9"/>
      <c r="L329" s="11"/>
      <c r="M329" s="9"/>
      <c r="N329" s="23" t="str">
        <f t="shared" si="12"/>
        <v/>
      </c>
      <c r="O329" s="5"/>
      <c r="P329" s="5"/>
      <c r="Q329" s="47" t="e">
        <f>VLOOKUP($B329,[1]Лист1!$B$5:$G$100,5,0)</f>
        <v>#N/A</v>
      </c>
      <c r="R329" s="47" t="e">
        <f>VLOOKUP($B329,[1]Лист1!$B$5:$G$100,5,0)</f>
        <v>#N/A</v>
      </c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  <c r="DX329" s="5"/>
      <c r="DY329" s="5"/>
      <c r="DZ329" s="5"/>
      <c r="EA329" s="5"/>
      <c r="EB329" s="5"/>
      <c r="EC329" s="5"/>
      <c r="ED329" s="5"/>
      <c r="EE329" s="5"/>
      <c r="EF329" s="5"/>
      <c r="EG329" s="5"/>
      <c r="EH329" s="5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5"/>
      <c r="EV329" s="5"/>
      <c r="EW329" s="5"/>
      <c r="EX329" s="5"/>
      <c r="EY329" s="5"/>
      <c r="EZ329" s="5"/>
      <c r="FA329" s="5"/>
      <c r="FB329" s="5"/>
      <c r="FC329" s="5"/>
      <c r="FD329" s="5"/>
      <c r="FE329" s="5"/>
      <c r="FF329" s="5"/>
      <c r="FG329" s="5"/>
      <c r="FH329" s="5"/>
      <c r="FI329" s="5"/>
      <c r="FJ329" s="5"/>
      <c r="FK329" s="5"/>
      <c r="FL329" s="5"/>
      <c r="FM329" s="5"/>
      <c r="FN329" s="5"/>
      <c r="FO329" s="5"/>
      <c r="FP329" s="5"/>
      <c r="FQ329" s="5"/>
      <c r="FR329" s="5"/>
      <c r="FS329" s="5"/>
      <c r="FT329" s="5"/>
      <c r="FU329" s="5"/>
      <c r="FV329" s="5"/>
      <c r="FW329" s="5"/>
      <c r="FX329" s="5"/>
      <c r="FY329" s="5"/>
      <c r="FZ329" s="5"/>
      <c r="GA329" s="5"/>
      <c r="GB329" s="5"/>
      <c r="GC329" s="5"/>
      <c r="GD329" s="5"/>
      <c r="GE329" s="5"/>
      <c r="GF329" s="5"/>
      <c r="GG329" s="5"/>
      <c r="GH329" s="5"/>
      <c r="GI329" s="5"/>
      <c r="GJ329" s="5"/>
      <c r="GK329" s="5"/>
      <c r="GL329" s="5"/>
      <c r="GM329" s="5"/>
      <c r="GN329" s="5"/>
      <c r="GO329" s="5"/>
      <c r="GP329" s="5"/>
      <c r="GQ329" s="5"/>
      <c r="GR329" s="5"/>
      <c r="GS329" s="5"/>
      <c r="GT329" s="5"/>
      <c r="GU329" s="5"/>
      <c r="GV329" s="5"/>
      <c r="GW329" s="5"/>
      <c r="GX329" s="5"/>
      <c r="GY329" s="5"/>
      <c r="GZ329" s="5"/>
      <c r="HA329" s="5"/>
      <c r="HB329" s="5"/>
      <c r="HC329" s="5"/>
      <c r="HD329" s="5"/>
      <c r="HE329" s="5"/>
      <c r="HF329" s="5"/>
      <c r="HG329" s="5"/>
      <c r="HH329" s="5"/>
      <c r="HI329" s="5"/>
      <c r="HJ329" s="5"/>
      <c r="HK329" s="5"/>
      <c r="HL329" s="5"/>
      <c r="HM329" s="5"/>
      <c r="HN329" s="5"/>
      <c r="HO329" s="5"/>
      <c r="HP329" s="5"/>
      <c r="HQ329" s="5"/>
      <c r="HR329" s="5"/>
      <c r="HS329" s="5"/>
      <c r="HT329" s="5"/>
      <c r="HU329" s="5"/>
      <c r="HV329" s="5"/>
      <c r="HW329" s="5"/>
      <c r="HX329" s="5"/>
      <c r="HY329" s="5"/>
      <c r="HZ329" s="5"/>
      <c r="IA329" s="5"/>
      <c r="IB329" s="5"/>
      <c r="IC329" s="5"/>
      <c r="ID329" s="5"/>
      <c r="IE329" s="5"/>
      <c r="IF329" s="5"/>
      <c r="IG329" s="5"/>
      <c r="IH329" s="5"/>
      <c r="II329" s="5"/>
      <c r="IJ329" s="5"/>
      <c r="IK329" s="5"/>
      <c r="IL329" s="5"/>
      <c r="IM329" s="5"/>
      <c r="IN329" s="5"/>
      <c r="IO329" s="5"/>
      <c r="IP329" s="5"/>
      <c r="IQ329" s="5"/>
      <c r="IR329" s="5"/>
      <c r="IS329" s="5"/>
      <c r="IT329" s="5"/>
      <c r="IU329" s="5"/>
      <c r="IV329" s="5"/>
    </row>
    <row r="330" spans="1:256" s="42" customFormat="1" x14ac:dyDescent="0.25">
      <c r="A330" s="6">
        <v>328</v>
      </c>
      <c r="B330" s="7" t="s">
        <v>209</v>
      </c>
      <c r="C330" s="8">
        <v>1982</v>
      </c>
      <c r="D330" s="8">
        <f t="shared" si="14"/>
        <v>39</v>
      </c>
      <c r="E330" s="24" t="s">
        <v>10</v>
      </c>
      <c r="F330" s="24"/>
      <c r="G330" s="10" t="s">
        <v>8</v>
      </c>
      <c r="H330" s="9">
        <v>41345</v>
      </c>
      <c r="I330" s="8">
        <v>717</v>
      </c>
      <c r="J330" s="10" t="s">
        <v>8</v>
      </c>
      <c r="K330" s="9">
        <v>44242</v>
      </c>
      <c r="L330" s="11" t="s">
        <v>25</v>
      </c>
      <c r="M330" s="9">
        <f>K330+365*2-1</f>
        <v>44971</v>
      </c>
      <c r="N330" s="23" t="str">
        <f t="shared" si="12"/>
        <v>дистанции пешеходные</v>
      </c>
      <c r="O330" s="5"/>
      <c r="P330" s="5"/>
      <c r="Q330" s="47">
        <f>VLOOKUP($B330,[1]Лист1!$B$5:$G$100,5,0)</f>
        <v>168</v>
      </c>
      <c r="R330" s="47">
        <f>VLOOKUP($B330,[1]Лист1!$B$5:$G$100,5,0)</f>
        <v>168</v>
      </c>
      <c r="S330" s="5"/>
      <c r="T330" s="5" t="s">
        <v>433</v>
      </c>
      <c r="U330" s="67" t="s">
        <v>461</v>
      </c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  <c r="DX330" s="5"/>
      <c r="DY330" s="5"/>
      <c r="DZ330" s="5"/>
      <c r="EA330" s="5"/>
      <c r="EB330" s="5"/>
      <c r="EC330" s="5"/>
      <c r="ED330" s="5"/>
      <c r="EE330" s="5"/>
      <c r="EF330" s="5"/>
      <c r="EG330" s="5"/>
      <c r="EH330" s="5"/>
      <c r="EI330" s="5"/>
      <c r="EJ330" s="5"/>
      <c r="EK330" s="5"/>
      <c r="EL330" s="5"/>
      <c r="EM330" s="5"/>
      <c r="EN330" s="5"/>
      <c r="EO330" s="5"/>
      <c r="EP330" s="5"/>
      <c r="EQ330" s="5"/>
      <c r="ER330" s="5"/>
      <c r="ES330" s="5"/>
      <c r="ET330" s="5"/>
      <c r="EU330" s="5"/>
      <c r="EV330" s="5"/>
      <c r="EW330" s="5"/>
      <c r="EX330" s="5"/>
      <c r="EY330" s="5"/>
      <c r="EZ330" s="5"/>
      <c r="FA330" s="5"/>
      <c r="FB330" s="5"/>
      <c r="FC330" s="5"/>
      <c r="FD330" s="5"/>
      <c r="FE330" s="5"/>
      <c r="FF330" s="5"/>
      <c r="FG330" s="5"/>
      <c r="FH330" s="5"/>
      <c r="FI330" s="5"/>
      <c r="FJ330" s="5"/>
      <c r="FK330" s="5"/>
      <c r="FL330" s="5"/>
      <c r="FM330" s="5"/>
      <c r="FN330" s="5"/>
      <c r="FO330" s="5"/>
      <c r="FP330" s="5"/>
      <c r="FQ330" s="5"/>
      <c r="FR330" s="5"/>
      <c r="FS330" s="5"/>
      <c r="FT330" s="5"/>
      <c r="FU330" s="5"/>
      <c r="FV330" s="5"/>
      <c r="FW330" s="5"/>
      <c r="FX330" s="5"/>
      <c r="FY330" s="5"/>
      <c r="FZ330" s="5"/>
      <c r="GA330" s="5"/>
      <c r="GB330" s="5"/>
      <c r="GC330" s="5"/>
      <c r="GD330" s="5"/>
      <c r="GE330" s="5"/>
      <c r="GF330" s="5"/>
      <c r="GG330" s="5"/>
      <c r="GH330" s="5"/>
      <c r="GI330" s="5"/>
      <c r="GJ330" s="5"/>
      <c r="GK330" s="5"/>
      <c r="GL330" s="5"/>
      <c r="GM330" s="5"/>
      <c r="GN330" s="5"/>
      <c r="GO330" s="5"/>
      <c r="GP330" s="5"/>
      <c r="GQ330" s="5"/>
      <c r="GR330" s="5"/>
      <c r="GS330" s="5"/>
      <c r="GT330" s="5"/>
      <c r="GU330" s="5"/>
      <c r="GV330" s="5"/>
      <c r="GW330" s="5"/>
      <c r="GX330" s="5"/>
      <c r="GY330" s="5"/>
      <c r="GZ330" s="5"/>
      <c r="HA330" s="5"/>
      <c r="HB330" s="5"/>
      <c r="HC330" s="5"/>
      <c r="HD330" s="5"/>
      <c r="HE330" s="5"/>
      <c r="HF330" s="5"/>
      <c r="HG330" s="5"/>
      <c r="HH330" s="5"/>
      <c r="HI330" s="5"/>
      <c r="HJ330" s="5"/>
      <c r="HK330" s="5"/>
      <c r="HL330" s="5"/>
      <c r="HM330" s="5"/>
      <c r="HN330" s="5"/>
      <c r="HO330" s="5"/>
      <c r="HP330" s="5"/>
      <c r="HQ330" s="5"/>
      <c r="HR330" s="5"/>
      <c r="HS330" s="5"/>
      <c r="HT330" s="5"/>
      <c r="HU330" s="5"/>
      <c r="HV330" s="5"/>
      <c r="HW330" s="5"/>
      <c r="HX330" s="5"/>
      <c r="HY330" s="5"/>
      <c r="HZ330" s="5"/>
      <c r="IA330" s="5"/>
      <c r="IB330" s="5"/>
      <c r="IC330" s="5"/>
      <c r="ID330" s="5"/>
      <c r="IE330" s="5"/>
      <c r="IF330" s="5"/>
      <c r="IG330" s="5"/>
      <c r="IH330" s="5"/>
      <c r="II330" s="5"/>
      <c r="IJ330" s="5"/>
      <c r="IK330" s="5"/>
      <c r="IL330" s="5"/>
      <c r="IM330" s="5"/>
      <c r="IN330" s="5"/>
      <c r="IO330" s="5"/>
      <c r="IP330" s="5"/>
      <c r="IQ330" s="5"/>
      <c r="IR330" s="5"/>
      <c r="IS330" s="5"/>
      <c r="IT330" s="5"/>
      <c r="IU330" s="5"/>
      <c r="IV330" s="5"/>
    </row>
    <row r="331" spans="1:256" s="42" customFormat="1" x14ac:dyDescent="0.25">
      <c r="A331" s="6">
        <v>329</v>
      </c>
      <c r="B331" s="24" t="s">
        <v>210</v>
      </c>
      <c r="C331" s="8"/>
      <c r="D331" s="8">
        <f t="shared" si="14"/>
        <v>2021</v>
      </c>
      <c r="E331" s="24" t="s">
        <v>7</v>
      </c>
      <c r="F331" s="24" t="s">
        <v>354</v>
      </c>
      <c r="G331" s="10" t="s">
        <v>73</v>
      </c>
      <c r="H331" s="9">
        <v>43000</v>
      </c>
      <c r="I331" s="11" t="s">
        <v>359</v>
      </c>
      <c r="J331" s="10" t="s">
        <v>73</v>
      </c>
      <c r="K331" s="9">
        <v>43000</v>
      </c>
      <c r="L331" s="11" t="s">
        <v>359</v>
      </c>
      <c r="M331" s="9">
        <f>K331+365*4</f>
        <v>44460</v>
      </c>
      <c r="N331" s="23" t="str">
        <f t="shared" si="12"/>
        <v>дистанции горные</v>
      </c>
      <c r="O331" s="5"/>
      <c r="P331" s="5"/>
      <c r="Q331" s="47" t="e">
        <f>VLOOKUP($B331,[1]Лист1!$B$5:$G$100,5,0)</f>
        <v>#N/A</v>
      </c>
      <c r="R331" s="47" t="e">
        <f>VLOOKUP($B331,[1]Лист1!$B$5:$G$100,5,0)</f>
        <v>#N/A</v>
      </c>
      <c r="S331" s="5"/>
      <c r="T331" t="s">
        <v>463</v>
      </c>
      <c r="U331" t="s">
        <v>464</v>
      </c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  <c r="DX331" s="5"/>
      <c r="DY331" s="5"/>
      <c r="DZ331" s="5"/>
      <c r="EA331" s="5"/>
      <c r="EB331" s="5"/>
      <c r="EC331" s="5"/>
      <c r="ED331" s="5"/>
      <c r="EE331" s="5"/>
      <c r="EF331" s="5"/>
      <c r="EG331" s="5"/>
      <c r="EH331" s="5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  <c r="ET331" s="5"/>
      <c r="EU331" s="5"/>
      <c r="EV331" s="5"/>
      <c r="EW331" s="5"/>
      <c r="EX331" s="5"/>
      <c r="EY331" s="5"/>
      <c r="EZ331" s="5"/>
      <c r="FA331" s="5"/>
      <c r="FB331" s="5"/>
      <c r="FC331" s="5"/>
      <c r="FD331" s="5"/>
      <c r="FE331" s="5"/>
      <c r="FF331" s="5"/>
      <c r="FG331" s="5"/>
      <c r="FH331" s="5"/>
      <c r="FI331" s="5"/>
      <c r="FJ331" s="5"/>
      <c r="FK331" s="5"/>
      <c r="FL331" s="5"/>
      <c r="FM331" s="5"/>
      <c r="FN331" s="5"/>
      <c r="FO331" s="5"/>
      <c r="FP331" s="5"/>
      <c r="FQ331" s="5"/>
      <c r="FR331" s="5"/>
      <c r="FS331" s="5"/>
      <c r="FT331" s="5"/>
      <c r="FU331" s="5"/>
      <c r="FV331" s="5"/>
      <c r="FW331" s="5"/>
      <c r="FX331" s="5"/>
      <c r="FY331" s="5"/>
      <c r="FZ331" s="5"/>
      <c r="GA331" s="5"/>
      <c r="GB331" s="5"/>
      <c r="GC331" s="5"/>
      <c r="GD331" s="5"/>
      <c r="GE331" s="5"/>
      <c r="GF331" s="5"/>
      <c r="GG331" s="5"/>
      <c r="GH331" s="5"/>
      <c r="GI331" s="5"/>
      <c r="GJ331" s="5"/>
      <c r="GK331" s="5"/>
      <c r="GL331" s="5"/>
      <c r="GM331" s="5"/>
      <c r="GN331" s="5"/>
      <c r="GO331" s="5"/>
      <c r="GP331" s="5"/>
      <c r="GQ331" s="5"/>
      <c r="GR331" s="5"/>
      <c r="GS331" s="5"/>
      <c r="GT331" s="5"/>
      <c r="GU331" s="5"/>
      <c r="GV331" s="5"/>
      <c r="GW331" s="5"/>
      <c r="GX331" s="5"/>
      <c r="GY331" s="5"/>
      <c r="GZ331" s="5"/>
      <c r="HA331" s="5"/>
      <c r="HB331" s="5"/>
      <c r="HC331" s="5"/>
      <c r="HD331" s="5"/>
      <c r="HE331" s="5"/>
      <c r="HF331" s="5"/>
      <c r="HG331" s="5"/>
      <c r="HH331" s="5"/>
      <c r="HI331" s="5"/>
      <c r="HJ331" s="5"/>
      <c r="HK331" s="5"/>
      <c r="HL331" s="5"/>
      <c r="HM331" s="5"/>
      <c r="HN331" s="5"/>
      <c r="HO331" s="5"/>
      <c r="HP331" s="5"/>
      <c r="HQ331" s="5"/>
      <c r="HR331" s="5"/>
      <c r="HS331" s="5"/>
      <c r="HT331" s="5"/>
      <c r="HU331" s="5"/>
      <c r="HV331" s="5"/>
      <c r="HW331" s="5"/>
      <c r="HX331" s="5"/>
      <c r="HY331" s="5"/>
      <c r="HZ331" s="5"/>
      <c r="IA331" s="5"/>
      <c r="IB331" s="5"/>
      <c r="IC331" s="5"/>
      <c r="ID331" s="5"/>
      <c r="IE331" s="5"/>
      <c r="IF331" s="5"/>
      <c r="IG331" s="5"/>
      <c r="IH331" s="5"/>
      <c r="II331" s="5"/>
      <c r="IJ331" s="5"/>
      <c r="IK331" s="5"/>
      <c r="IL331" s="5"/>
      <c r="IM331" s="5"/>
      <c r="IN331" s="5"/>
      <c r="IO331" s="5"/>
      <c r="IP331" s="5"/>
      <c r="IQ331" s="5"/>
      <c r="IR331" s="5"/>
      <c r="IS331" s="5"/>
      <c r="IT331" s="5"/>
      <c r="IU331" s="5"/>
      <c r="IV331" s="5"/>
    </row>
    <row r="332" spans="1:256" s="42" customFormat="1" x14ac:dyDescent="0.25">
      <c r="A332" s="6">
        <v>330</v>
      </c>
      <c r="B332" s="24" t="s">
        <v>404</v>
      </c>
      <c r="C332" s="8"/>
      <c r="D332" s="8">
        <f t="shared" si="14"/>
        <v>2021</v>
      </c>
      <c r="E332" s="24" t="s">
        <v>315</v>
      </c>
      <c r="F332" s="24"/>
      <c r="G332" s="10" t="s">
        <v>18</v>
      </c>
      <c r="H332" s="12">
        <v>43892</v>
      </c>
      <c r="I332" s="11" t="s">
        <v>381</v>
      </c>
      <c r="J332" s="10" t="s">
        <v>18</v>
      </c>
      <c r="K332" s="12">
        <v>43892</v>
      </c>
      <c r="L332" s="11" t="s">
        <v>381</v>
      </c>
      <c r="M332" s="9">
        <f>K332+365*2-1</f>
        <v>44621</v>
      </c>
      <c r="N332" s="23" t="str">
        <f t="shared" si="12"/>
        <v>маршруты</v>
      </c>
      <c r="O332" s="5"/>
      <c r="P332" s="5"/>
      <c r="Q332" s="47" t="e">
        <f>VLOOKUP($B332,[1]Лист1!$B$5:$G$100,5,0)</f>
        <v>#N/A</v>
      </c>
      <c r="R332" s="47" t="e">
        <f>VLOOKUP($B332,[1]Лист1!$B$5:$G$100,5,0)</f>
        <v>#N/A</v>
      </c>
      <c r="S332" s="5"/>
      <c r="T332" s="5"/>
      <c r="U332" s="64" t="s">
        <v>438</v>
      </c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  <c r="DV332" s="5"/>
      <c r="DW332" s="5"/>
      <c r="DX332" s="5"/>
      <c r="DY332" s="5"/>
      <c r="DZ332" s="5"/>
      <c r="EA332" s="5"/>
      <c r="EB332" s="5"/>
      <c r="EC332" s="5"/>
      <c r="ED332" s="5"/>
      <c r="EE332" s="5"/>
      <c r="EF332" s="5"/>
      <c r="EG332" s="5"/>
      <c r="EH332" s="5"/>
      <c r="EI332" s="5"/>
      <c r="EJ332" s="5"/>
      <c r="EK332" s="5"/>
      <c r="EL332" s="5"/>
      <c r="EM332" s="5"/>
      <c r="EN332" s="5"/>
      <c r="EO332" s="5"/>
      <c r="EP332" s="5"/>
      <c r="EQ332" s="5"/>
      <c r="ER332" s="5"/>
      <c r="ES332" s="5"/>
      <c r="ET332" s="5"/>
      <c r="EU332" s="5"/>
      <c r="EV332" s="5"/>
      <c r="EW332" s="5"/>
      <c r="EX332" s="5"/>
      <c r="EY332" s="5"/>
      <c r="EZ332" s="5"/>
      <c r="FA332" s="5"/>
      <c r="FB332" s="5"/>
      <c r="FC332" s="5"/>
      <c r="FD332" s="5"/>
      <c r="FE332" s="5"/>
      <c r="FF332" s="5"/>
      <c r="FG332" s="5"/>
      <c r="FH332" s="5"/>
      <c r="FI332" s="5"/>
      <c r="FJ332" s="5"/>
      <c r="FK332" s="5"/>
      <c r="FL332" s="5"/>
      <c r="FM332" s="5"/>
      <c r="FN332" s="5"/>
      <c r="FO332" s="5"/>
      <c r="FP332" s="5"/>
      <c r="FQ332" s="5"/>
      <c r="FR332" s="5"/>
      <c r="FS332" s="5"/>
      <c r="FT332" s="5"/>
      <c r="FU332" s="5"/>
      <c r="FV332" s="5"/>
      <c r="FW332" s="5"/>
      <c r="FX332" s="5"/>
      <c r="FY332" s="5"/>
      <c r="FZ332" s="5"/>
      <c r="GA332" s="5"/>
      <c r="GB332" s="5"/>
      <c r="GC332" s="5"/>
      <c r="GD332" s="5"/>
      <c r="GE332" s="5"/>
      <c r="GF332" s="5"/>
      <c r="GG332" s="5"/>
      <c r="GH332" s="5"/>
      <c r="GI332" s="5"/>
      <c r="GJ332" s="5"/>
      <c r="GK332" s="5"/>
      <c r="GL332" s="5"/>
      <c r="GM332" s="5"/>
      <c r="GN332" s="5"/>
      <c r="GO332" s="5"/>
      <c r="GP332" s="5"/>
      <c r="GQ332" s="5"/>
      <c r="GR332" s="5"/>
      <c r="GS332" s="5"/>
      <c r="GT332" s="5"/>
      <c r="GU332" s="5"/>
      <c r="GV332" s="5"/>
      <c r="GW332" s="5"/>
      <c r="GX332" s="5"/>
      <c r="GY332" s="5"/>
      <c r="GZ332" s="5"/>
      <c r="HA332" s="5"/>
      <c r="HB332" s="5"/>
      <c r="HC332" s="5"/>
      <c r="HD332" s="5"/>
      <c r="HE332" s="5"/>
      <c r="HF332" s="5"/>
      <c r="HG332" s="5"/>
      <c r="HH332" s="5"/>
      <c r="HI332" s="5"/>
      <c r="HJ332" s="5"/>
      <c r="HK332" s="5"/>
      <c r="HL332" s="5"/>
      <c r="HM332" s="5"/>
      <c r="HN332" s="5"/>
      <c r="HO332" s="5"/>
      <c r="HP332" s="5"/>
      <c r="HQ332" s="5"/>
      <c r="HR332" s="5"/>
      <c r="HS332" s="5"/>
      <c r="HT332" s="5"/>
      <c r="HU332" s="5"/>
      <c r="HV332" s="5"/>
      <c r="HW332" s="5"/>
      <c r="HX332" s="5"/>
      <c r="HY332" s="5"/>
      <c r="HZ332" s="5"/>
      <c r="IA332" s="5"/>
      <c r="IB332" s="5"/>
      <c r="IC332" s="5"/>
      <c r="ID332" s="5"/>
      <c r="IE332" s="5"/>
      <c r="IF332" s="5"/>
      <c r="IG332" s="5"/>
      <c r="IH332" s="5"/>
      <c r="II332" s="5"/>
      <c r="IJ332" s="5"/>
      <c r="IK332" s="5"/>
      <c r="IL332" s="5"/>
      <c r="IM332" s="5"/>
      <c r="IN332" s="5"/>
      <c r="IO332" s="5"/>
      <c r="IP332" s="5"/>
      <c r="IQ332" s="5"/>
      <c r="IR332" s="5"/>
      <c r="IS332" s="5"/>
      <c r="IT332" s="5"/>
      <c r="IU332" s="5"/>
      <c r="IV332" s="5"/>
    </row>
    <row r="333" spans="1:256" s="42" customFormat="1" x14ac:dyDescent="0.25">
      <c r="A333" s="6">
        <v>331</v>
      </c>
      <c r="B333" s="24" t="s">
        <v>246</v>
      </c>
      <c r="C333" s="8"/>
      <c r="D333" s="8">
        <f t="shared" si="14"/>
        <v>2021</v>
      </c>
      <c r="E333" s="24" t="s">
        <v>14</v>
      </c>
      <c r="F333" s="24"/>
      <c r="G333" s="10" t="s">
        <v>15</v>
      </c>
      <c r="H333" s="9">
        <v>43349</v>
      </c>
      <c r="I333" s="11" t="s">
        <v>34</v>
      </c>
      <c r="J333" s="10" t="s">
        <v>266</v>
      </c>
      <c r="K333" s="9"/>
      <c r="L333" s="11"/>
      <c r="M333" s="9"/>
      <c r="N333" s="23" t="str">
        <f t="shared" si="12"/>
        <v/>
      </c>
      <c r="O333" s="5"/>
      <c r="P333" s="5"/>
      <c r="Q333" s="47" t="e">
        <f>VLOOKUP($B333,[1]Лист1!$B$5:$G$100,5,0)</f>
        <v>#N/A</v>
      </c>
      <c r="R333" s="47" t="e">
        <f>VLOOKUP($B333,[1]Лист1!$B$5:$G$100,5,0)</f>
        <v>#N/A</v>
      </c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  <c r="DX333" s="5"/>
      <c r="DY333" s="5"/>
      <c r="DZ333" s="5"/>
      <c r="EA333" s="5"/>
      <c r="EB333" s="5"/>
      <c r="EC333" s="5"/>
      <c r="ED333" s="5"/>
      <c r="EE333" s="5"/>
      <c r="EF333" s="5"/>
      <c r="EG333" s="5"/>
      <c r="EH333" s="5"/>
      <c r="EI333" s="5"/>
      <c r="EJ333" s="5"/>
      <c r="EK333" s="5"/>
      <c r="EL333" s="5"/>
      <c r="EM333" s="5"/>
      <c r="EN333" s="5"/>
      <c r="EO333" s="5"/>
      <c r="EP333" s="5"/>
      <c r="EQ333" s="5"/>
      <c r="ER333" s="5"/>
      <c r="ES333" s="5"/>
      <c r="ET333" s="5"/>
      <c r="EU333" s="5"/>
      <c r="EV333" s="5"/>
      <c r="EW333" s="5"/>
      <c r="EX333" s="5"/>
      <c r="EY333" s="5"/>
      <c r="EZ333" s="5"/>
      <c r="FA333" s="5"/>
      <c r="FB333" s="5"/>
      <c r="FC333" s="5"/>
      <c r="FD333" s="5"/>
      <c r="FE333" s="5"/>
      <c r="FF333" s="5"/>
      <c r="FG333" s="5"/>
      <c r="FH333" s="5"/>
      <c r="FI333" s="5"/>
      <c r="FJ333" s="5"/>
      <c r="FK333" s="5"/>
      <c r="FL333" s="5"/>
      <c r="FM333" s="5"/>
      <c r="FN333" s="5"/>
      <c r="FO333" s="5"/>
      <c r="FP333" s="5"/>
      <c r="FQ333" s="5"/>
      <c r="FR333" s="5"/>
      <c r="FS333" s="5"/>
      <c r="FT333" s="5"/>
      <c r="FU333" s="5"/>
      <c r="FV333" s="5"/>
      <c r="FW333" s="5"/>
      <c r="FX333" s="5"/>
      <c r="FY333" s="5"/>
      <c r="FZ333" s="5"/>
      <c r="GA333" s="5"/>
      <c r="GB333" s="5"/>
      <c r="GC333" s="5"/>
      <c r="GD333" s="5"/>
      <c r="GE333" s="5"/>
      <c r="GF333" s="5"/>
      <c r="GG333" s="5"/>
      <c r="GH333" s="5"/>
      <c r="GI333" s="5"/>
      <c r="GJ333" s="5"/>
      <c r="GK333" s="5"/>
      <c r="GL333" s="5"/>
      <c r="GM333" s="5"/>
      <c r="GN333" s="5"/>
      <c r="GO333" s="5"/>
      <c r="GP333" s="5"/>
      <c r="GQ333" s="5"/>
      <c r="GR333" s="5"/>
      <c r="GS333" s="5"/>
      <c r="GT333" s="5"/>
      <c r="GU333" s="5"/>
      <c r="GV333" s="5"/>
      <c r="GW333" s="5"/>
      <c r="GX333" s="5"/>
      <c r="GY333" s="5"/>
      <c r="GZ333" s="5"/>
      <c r="HA333" s="5"/>
      <c r="HB333" s="5"/>
      <c r="HC333" s="5"/>
      <c r="HD333" s="5"/>
      <c r="HE333" s="5"/>
      <c r="HF333" s="5"/>
      <c r="HG333" s="5"/>
      <c r="HH333" s="5"/>
      <c r="HI333" s="5"/>
      <c r="HJ333" s="5"/>
      <c r="HK333" s="5"/>
      <c r="HL333" s="5"/>
      <c r="HM333" s="5"/>
      <c r="HN333" s="5"/>
      <c r="HO333" s="5"/>
      <c r="HP333" s="5"/>
      <c r="HQ333" s="5"/>
      <c r="HR333" s="5"/>
      <c r="HS333" s="5"/>
      <c r="HT333" s="5"/>
      <c r="HU333" s="5"/>
      <c r="HV333" s="5"/>
      <c r="HW333" s="5"/>
      <c r="HX333" s="5"/>
      <c r="HY333" s="5"/>
      <c r="HZ333" s="5"/>
      <c r="IA333" s="5"/>
      <c r="IB333" s="5"/>
      <c r="IC333" s="5"/>
      <c r="ID333" s="5"/>
      <c r="IE333" s="5"/>
      <c r="IF333" s="5"/>
      <c r="IG333" s="5"/>
      <c r="IH333" s="5"/>
      <c r="II333" s="5"/>
      <c r="IJ333" s="5"/>
      <c r="IK333" s="5"/>
      <c r="IL333" s="5"/>
      <c r="IM333" s="5"/>
      <c r="IN333" s="5"/>
      <c r="IO333" s="5"/>
      <c r="IP333" s="5"/>
      <c r="IQ333" s="5"/>
      <c r="IR333" s="5"/>
      <c r="IS333" s="5"/>
      <c r="IT333" s="5"/>
      <c r="IU333" s="5"/>
      <c r="IV333" s="5"/>
    </row>
    <row r="334" spans="1:256" s="42" customFormat="1" x14ac:dyDescent="0.25">
      <c r="A334" s="6">
        <v>332</v>
      </c>
      <c r="B334" s="24" t="s">
        <v>211</v>
      </c>
      <c r="C334" s="8">
        <v>1954</v>
      </c>
      <c r="D334" s="8">
        <f t="shared" si="14"/>
        <v>67</v>
      </c>
      <c r="E334" s="24" t="s">
        <v>10</v>
      </c>
      <c r="F334" s="24"/>
      <c r="G334" s="10" t="s">
        <v>15</v>
      </c>
      <c r="H334" s="9">
        <v>43178</v>
      </c>
      <c r="I334" s="11">
        <v>49</v>
      </c>
      <c r="J334" s="10" t="s">
        <v>15</v>
      </c>
      <c r="K334" s="9">
        <v>44286</v>
      </c>
      <c r="L334" s="11" t="s">
        <v>415</v>
      </c>
      <c r="M334" s="9">
        <f>K334+365-1</f>
        <v>44650</v>
      </c>
      <c r="N334" s="23" t="str">
        <f t="shared" si="12"/>
        <v>дистанции пешеходные</v>
      </c>
      <c r="O334" s="5"/>
      <c r="P334" s="48"/>
      <c r="Q334" s="47">
        <f>VLOOKUP($B334,[1]Лист1!$B$5:$G$200,4,0)</f>
        <v>29</v>
      </c>
      <c r="R334" s="47">
        <f>VLOOKUP($B334,[1]Лист1!$B$5:$G$100,5,0)</f>
        <v>0</v>
      </c>
      <c r="S334" s="48"/>
      <c r="T334" s="5" t="s">
        <v>443</v>
      </c>
      <c r="U334" s="67" t="s">
        <v>461</v>
      </c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  <c r="DX334" s="5"/>
      <c r="DY334" s="5"/>
      <c r="DZ334" s="5"/>
      <c r="EA334" s="5"/>
      <c r="EB334" s="5"/>
      <c r="EC334" s="5"/>
      <c r="ED334" s="5"/>
      <c r="EE334" s="5"/>
      <c r="EF334" s="5"/>
      <c r="EG334" s="5"/>
      <c r="EH334" s="5"/>
      <c r="EI334" s="5"/>
      <c r="EJ334" s="5"/>
      <c r="EK334" s="5"/>
      <c r="EL334" s="5"/>
      <c r="EM334" s="5"/>
      <c r="EN334" s="5"/>
      <c r="EO334" s="5"/>
      <c r="EP334" s="5"/>
      <c r="EQ334" s="5"/>
      <c r="ER334" s="5"/>
      <c r="ES334" s="5"/>
      <c r="ET334" s="5"/>
      <c r="EU334" s="5"/>
      <c r="EV334" s="5"/>
      <c r="EW334" s="5"/>
      <c r="EX334" s="5"/>
      <c r="EY334" s="5"/>
      <c r="EZ334" s="5"/>
      <c r="FA334" s="5"/>
      <c r="FB334" s="5"/>
      <c r="FC334" s="5"/>
      <c r="FD334" s="5"/>
      <c r="FE334" s="5"/>
      <c r="FF334" s="5"/>
      <c r="FG334" s="5"/>
      <c r="FH334" s="5"/>
      <c r="FI334" s="5"/>
      <c r="FJ334" s="5"/>
      <c r="FK334" s="5"/>
      <c r="FL334" s="5"/>
      <c r="FM334" s="5"/>
      <c r="FN334" s="5"/>
      <c r="FO334" s="5"/>
      <c r="FP334" s="5"/>
      <c r="FQ334" s="5"/>
      <c r="FR334" s="5"/>
      <c r="FS334" s="5"/>
      <c r="FT334" s="5"/>
      <c r="FU334" s="5"/>
      <c r="FV334" s="5"/>
      <c r="FW334" s="5"/>
      <c r="FX334" s="5"/>
      <c r="FY334" s="5"/>
      <c r="FZ334" s="5"/>
      <c r="GA334" s="5"/>
      <c r="GB334" s="5"/>
      <c r="GC334" s="5"/>
      <c r="GD334" s="5"/>
      <c r="GE334" s="5"/>
      <c r="GF334" s="5"/>
      <c r="GG334" s="5"/>
      <c r="GH334" s="5"/>
      <c r="GI334" s="5"/>
      <c r="GJ334" s="5"/>
      <c r="GK334" s="5"/>
      <c r="GL334" s="5"/>
      <c r="GM334" s="5"/>
      <c r="GN334" s="5"/>
      <c r="GO334" s="5"/>
      <c r="GP334" s="5"/>
      <c r="GQ334" s="5"/>
      <c r="GR334" s="5"/>
      <c r="GS334" s="5"/>
      <c r="GT334" s="5"/>
      <c r="GU334" s="5"/>
      <c r="GV334" s="5"/>
      <c r="GW334" s="5"/>
      <c r="GX334" s="5"/>
      <c r="GY334" s="5"/>
      <c r="GZ334" s="5"/>
      <c r="HA334" s="5"/>
      <c r="HB334" s="5"/>
      <c r="HC334" s="5"/>
      <c r="HD334" s="5"/>
      <c r="HE334" s="5"/>
      <c r="HF334" s="5"/>
      <c r="HG334" s="5"/>
      <c r="HH334" s="5"/>
      <c r="HI334" s="5"/>
      <c r="HJ334" s="5"/>
      <c r="HK334" s="5"/>
      <c r="HL334" s="5"/>
      <c r="HM334" s="5"/>
      <c r="HN334" s="5"/>
      <c r="HO334" s="5"/>
      <c r="HP334" s="5"/>
      <c r="HQ334" s="5"/>
      <c r="HR334" s="5"/>
      <c r="HS334" s="5"/>
      <c r="HT334" s="5"/>
      <c r="HU334" s="5"/>
      <c r="HV334" s="5"/>
      <c r="HW334" s="5"/>
      <c r="HX334" s="5"/>
      <c r="HY334" s="5"/>
      <c r="HZ334" s="5"/>
      <c r="IA334" s="5"/>
      <c r="IB334" s="5"/>
      <c r="IC334" s="5"/>
      <c r="ID334" s="5"/>
      <c r="IE334" s="5"/>
      <c r="IF334" s="5"/>
      <c r="IG334" s="5"/>
      <c r="IH334" s="5"/>
      <c r="II334" s="5"/>
      <c r="IJ334" s="5"/>
      <c r="IK334" s="5"/>
      <c r="IL334" s="5"/>
      <c r="IM334" s="5"/>
      <c r="IN334" s="5"/>
      <c r="IO334" s="5"/>
      <c r="IP334" s="5"/>
      <c r="IQ334" s="5"/>
      <c r="IR334" s="5"/>
      <c r="IS334" s="5"/>
      <c r="IT334" s="5"/>
      <c r="IU334" s="5"/>
      <c r="IV334" s="5"/>
    </row>
    <row r="335" spans="1:256" s="42" customFormat="1" x14ac:dyDescent="0.25">
      <c r="A335" s="6">
        <v>333</v>
      </c>
      <c r="B335" s="24" t="s">
        <v>300</v>
      </c>
      <c r="C335" s="8"/>
      <c r="D335" s="8">
        <f t="shared" si="14"/>
        <v>2021</v>
      </c>
      <c r="E335" s="24" t="s">
        <v>289</v>
      </c>
      <c r="F335" s="24"/>
      <c r="G335" s="10" t="s">
        <v>15</v>
      </c>
      <c r="H335" s="9">
        <v>43577</v>
      </c>
      <c r="I335" s="11" t="s">
        <v>301</v>
      </c>
      <c r="J335" s="10" t="s">
        <v>15</v>
      </c>
      <c r="K335" s="12">
        <v>44308</v>
      </c>
      <c r="L335" s="11" t="s">
        <v>365</v>
      </c>
      <c r="M335" s="9">
        <f>K335+365-1</f>
        <v>44672</v>
      </c>
      <c r="N335" s="23" t="str">
        <f t="shared" si="12"/>
        <v>дистанции на средствах передвижения (кони)</v>
      </c>
      <c r="O335" s="5"/>
      <c r="P335" s="5"/>
      <c r="Q335" s="47" t="e">
        <f>VLOOKUP($B335,[1]Лист1!$B$5:$G$100,5,0)</f>
        <v>#N/A</v>
      </c>
      <c r="R335" s="47" t="e">
        <f>VLOOKUP($B335,[1]Лист1!$B$5:$G$100,5,0)</f>
        <v>#N/A</v>
      </c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  <c r="DK335" s="5"/>
      <c r="DL335" s="5"/>
      <c r="DM335" s="5"/>
      <c r="DN335" s="5"/>
      <c r="DO335" s="5"/>
      <c r="DP335" s="5"/>
      <c r="DQ335" s="5"/>
      <c r="DR335" s="5"/>
      <c r="DS335" s="5"/>
      <c r="DT335" s="5"/>
      <c r="DU335" s="5"/>
      <c r="DV335" s="5"/>
      <c r="DW335" s="5"/>
      <c r="DX335" s="5"/>
      <c r="DY335" s="5"/>
      <c r="DZ335" s="5"/>
      <c r="EA335" s="5"/>
      <c r="EB335" s="5"/>
      <c r="EC335" s="5"/>
      <c r="ED335" s="5"/>
      <c r="EE335" s="5"/>
      <c r="EF335" s="5"/>
      <c r="EG335" s="5"/>
      <c r="EH335" s="5"/>
      <c r="EI335" s="5"/>
      <c r="EJ335" s="5"/>
      <c r="EK335" s="5"/>
      <c r="EL335" s="5"/>
      <c r="EM335" s="5"/>
      <c r="EN335" s="5"/>
      <c r="EO335" s="5"/>
      <c r="EP335" s="5"/>
      <c r="EQ335" s="5"/>
      <c r="ER335" s="5"/>
      <c r="ES335" s="5"/>
      <c r="ET335" s="5"/>
      <c r="EU335" s="5"/>
      <c r="EV335" s="5"/>
      <c r="EW335" s="5"/>
      <c r="EX335" s="5"/>
      <c r="EY335" s="5"/>
      <c r="EZ335" s="5"/>
      <c r="FA335" s="5"/>
      <c r="FB335" s="5"/>
      <c r="FC335" s="5"/>
      <c r="FD335" s="5"/>
      <c r="FE335" s="5"/>
      <c r="FF335" s="5"/>
      <c r="FG335" s="5"/>
      <c r="FH335" s="5"/>
      <c r="FI335" s="5"/>
      <c r="FJ335" s="5"/>
      <c r="FK335" s="5"/>
      <c r="FL335" s="5"/>
      <c r="FM335" s="5"/>
      <c r="FN335" s="5"/>
      <c r="FO335" s="5"/>
      <c r="FP335" s="5"/>
      <c r="FQ335" s="5"/>
      <c r="FR335" s="5"/>
      <c r="FS335" s="5"/>
      <c r="FT335" s="5"/>
      <c r="FU335" s="5"/>
      <c r="FV335" s="5"/>
      <c r="FW335" s="5"/>
      <c r="FX335" s="5"/>
      <c r="FY335" s="5"/>
      <c r="FZ335" s="5"/>
      <c r="GA335" s="5"/>
      <c r="GB335" s="5"/>
      <c r="GC335" s="5"/>
      <c r="GD335" s="5"/>
      <c r="GE335" s="5"/>
      <c r="GF335" s="5"/>
      <c r="GG335" s="5"/>
      <c r="GH335" s="5"/>
      <c r="GI335" s="5"/>
      <c r="GJ335" s="5"/>
      <c r="GK335" s="5"/>
      <c r="GL335" s="5"/>
      <c r="GM335" s="5"/>
      <c r="GN335" s="5"/>
      <c r="GO335" s="5"/>
      <c r="GP335" s="5"/>
      <c r="GQ335" s="5"/>
      <c r="GR335" s="5"/>
      <c r="GS335" s="5"/>
      <c r="GT335" s="5"/>
      <c r="GU335" s="5"/>
      <c r="GV335" s="5"/>
      <c r="GW335" s="5"/>
      <c r="GX335" s="5"/>
      <c r="GY335" s="5"/>
      <c r="GZ335" s="5"/>
      <c r="HA335" s="5"/>
      <c r="HB335" s="5"/>
      <c r="HC335" s="5"/>
      <c r="HD335" s="5"/>
      <c r="HE335" s="5"/>
      <c r="HF335" s="5"/>
      <c r="HG335" s="5"/>
      <c r="HH335" s="5"/>
      <c r="HI335" s="5"/>
      <c r="HJ335" s="5"/>
      <c r="HK335" s="5"/>
      <c r="HL335" s="5"/>
      <c r="HM335" s="5"/>
      <c r="HN335" s="5"/>
      <c r="HO335" s="5"/>
      <c r="HP335" s="5"/>
      <c r="HQ335" s="5"/>
      <c r="HR335" s="5"/>
      <c r="HS335" s="5"/>
      <c r="HT335" s="5"/>
      <c r="HU335" s="5"/>
      <c r="HV335" s="5"/>
      <c r="HW335" s="5"/>
      <c r="HX335" s="5"/>
      <c r="HY335" s="5"/>
      <c r="HZ335" s="5"/>
      <c r="IA335" s="5"/>
      <c r="IB335" s="5"/>
      <c r="IC335" s="5"/>
      <c r="ID335" s="5"/>
      <c r="IE335" s="5"/>
      <c r="IF335" s="5"/>
      <c r="IG335" s="5"/>
      <c r="IH335" s="5"/>
      <c r="II335" s="5"/>
      <c r="IJ335" s="5"/>
      <c r="IK335" s="5"/>
      <c r="IL335" s="5"/>
      <c r="IM335" s="5"/>
      <c r="IN335" s="5"/>
      <c r="IO335" s="5"/>
      <c r="IP335" s="5"/>
      <c r="IQ335" s="5"/>
      <c r="IR335" s="5"/>
      <c r="IS335" s="5"/>
      <c r="IT335" s="5"/>
      <c r="IU335" s="5"/>
      <c r="IV335" s="5"/>
    </row>
    <row r="336" spans="1:256" s="42" customFormat="1" x14ac:dyDescent="0.25">
      <c r="A336" s="6">
        <v>334</v>
      </c>
      <c r="B336" s="24" t="s">
        <v>244</v>
      </c>
      <c r="C336" s="8"/>
      <c r="D336" s="8">
        <f t="shared" si="14"/>
        <v>2021</v>
      </c>
      <c r="E336" s="24" t="s">
        <v>7</v>
      </c>
      <c r="F336" s="24"/>
      <c r="G336" s="10" t="s">
        <v>15</v>
      </c>
      <c r="H336" s="9">
        <v>43326</v>
      </c>
      <c r="I336" s="11" t="s">
        <v>362</v>
      </c>
      <c r="J336" s="10" t="s">
        <v>15</v>
      </c>
      <c r="K336" s="9">
        <v>44067</v>
      </c>
      <c r="L336" s="11" t="s">
        <v>365</v>
      </c>
      <c r="M336" s="9">
        <f>K336+365-1</f>
        <v>44431</v>
      </c>
      <c r="N336" s="23" t="str">
        <f t="shared" ref="N336:N371" si="15">IF(K336&gt;0,E336,"")</f>
        <v>дистанции горные</v>
      </c>
      <c r="O336" s="5"/>
      <c r="P336" s="5"/>
      <c r="Q336" s="47" t="e">
        <f>VLOOKUP($B336,[1]Лист1!$B$5:$G$100,5,0)</f>
        <v>#N/A</v>
      </c>
      <c r="R336" s="47" t="e">
        <f>VLOOKUP($B336,[1]Лист1!$B$5:$G$100,5,0)</f>
        <v>#N/A</v>
      </c>
      <c r="S336" s="5"/>
      <c r="T336" t="s">
        <v>466</v>
      </c>
      <c r="U336" t="s">
        <v>464</v>
      </c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  <c r="DI336" s="5"/>
      <c r="DJ336" s="5"/>
      <c r="DK336" s="5"/>
      <c r="DL336" s="5"/>
      <c r="DM336" s="5"/>
      <c r="DN336" s="5"/>
      <c r="DO336" s="5"/>
      <c r="DP336" s="5"/>
      <c r="DQ336" s="5"/>
      <c r="DR336" s="5"/>
      <c r="DS336" s="5"/>
      <c r="DT336" s="5"/>
      <c r="DU336" s="5"/>
      <c r="DV336" s="5"/>
      <c r="DW336" s="5"/>
      <c r="DX336" s="5"/>
      <c r="DY336" s="5"/>
      <c r="DZ336" s="5"/>
      <c r="EA336" s="5"/>
      <c r="EB336" s="5"/>
      <c r="EC336" s="5"/>
      <c r="ED336" s="5"/>
      <c r="EE336" s="5"/>
      <c r="EF336" s="5"/>
      <c r="EG336" s="5"/>
      <c r="EH336" s="5"/>
      <c r="EI336" s="5"/>
      <c r="EJ336" s="5"/>
      <c r="EK336" s="5"/>
      <c r="EL336" s="5"/>
      <c r="EM336" s="5"/>
      <c r="EN336" s="5"/>
      <c r="EO336" s="5"/>
      <c r="EP336" s="5"/>
      <c r="EQ336" s="5"/>
      <c r="ER336" s="5"/>
      <c r="ES336" s="5"/>
      <c r="ET336" s="5"/>
      <c r="EU336" s="5"/>
      <c r="EV336" s="5"/>
      <c r="EW336" s="5"/>
      <c r="EX336" s="5"/>
      <c r="EY336" s="5"/>
      <c r="EZ336" s="5"/>
      <c r="FA336" s="5"/>
      <c r="FB336" s="5"/>
      <c r="FC336" s="5"/>
      <c r="FD336" s="5"/>
      <c r="FE336" s="5"/>
      <c r="FF336" s="5"/>
      <c r="FG336" s="5"/>
      <c r="FH336" s="5"/>
      <c r="FI336" s="5"/>
      <c r="FJ336" s="5"/>
      <c r="FK336" s="5"/>
      <c r="FL336" s="5"/>
      <c r="FM336" s="5"/>
      <c r="FN336" s="5"/>
      <c r="FO336" s="5"/>
      <c r="FP336" s="5"/>
      <c r="FQ336" s="5"/>
      <c r="FR336" s="5"/>
      <c r="FS336" s="5"/>
      <c r="FT336" s="5"/>
      <c r="FU336" s="5"/>
      <c r="FV336" s="5"/>
      <c r="FW336" s="5"/>
      <c r="FX336" s="5"/>
      <c r="FY336" s="5"/>
      <c r="FZ336" s="5"/>
      <c r="GA336" s="5"/>
      <c r="GB336" s="5"/>
      <c r="GC336" s="5"/>
      <c r="GD336" s="5"/>
      <c r="GE336" s="5"/>
      <c r="GF336" s="5"/>
      <c r="GG336" s="5"/>
      <c r="GH336" s="5"/>
      <c r="GI336" s="5"/>
      <c r="GJ336" s="5"/>
      <c r="GK336" s="5"/>
      <c r="GL336" s="5"/>
      <c r="GM336" s="5"/>
      <c r="GN336" s="5"/>
      <c r="GO336" s="5"/>
      <c r="GP336" s="5"/>
      <c r="GQ336" s="5"/>
      <c r="GR336" s="5"/>
      <c r="GS336" s="5"/>
      <c r="GT336" s="5"/>
      <c r="GU336" s="5"/>
      <c r="GV336" s="5"/>
      <c r="GW336" s="5"/>
      <c r="GX336" s="5"/>
      <c r="GY336" s="5"/>
      <c r="GZ336" s="5"/>
      <c r="HA336" s="5"/>
      <c r="HB336" s="5"/>
      <c r="HC336" s="5"/>
      <c r="HD336" s="5"/>
      <c r="HE336" s="5"/>
      <c r="HF336" s="5"/>
      <c r="HG336" s="5"/>
      <c r="HH336" s="5"/>
      <c r="HI336" s="5"/>
      <c r="HJ336" s="5"/>
      <c r="HK336" s="5"/>
      <c r="HL336" s="5"/>
      <c r="HM336" s="5"/>
      <c r="HN336" s="5"/>
      <c r="HO336" s="5"/>
      <c r="HP336" s="5"/>
      <c r="HQ336" s="5"/>
      <c r="HR336" s="5"/>
      <c r="HS336" s="5"/>
      <c r="HT336" s="5"/>
      <c r="HU336" s="5"/>
      <c r="HV336" s="5"/>
      <c r="HW336" s="5"/>
      <c r="HX336" s="5"/>
      <c r="HY336" s="5"/>
      <c r="HZ336" s="5"/>
      <c r="IA336" s="5"/>
      <c r="IB336" s="5"/>
      <c r="IC336" s="5"/>
      <c r="ID336" s="5"/>
      <c r="IE336" s="5"/>
      <c r="IF336" s="5"/>
      <c r="IG336" s="5"/>
      <c r="IH336" s="5"/>
      <c r="II336" s="5"/>
      <c r="IJ336" s="5"/>
      <c r="IK336" s="5"/>
      <c r="IL336" s="5"/>
      <c r="IM336" s="5"/>
      <c r="IN336" s="5"/>
      <c r="IO336" s="5"/>
      <c r="IP336" s="5"/>
      <c r="IQ336" s="5"/>
      <c r="IR336" s="5"/>
      <c r="IS336" s="5"/>
      <c r="IT336" s="5"/>
      <c r="IU336" s="5"/>
      <c r="IV336" s="5"/>
    </row>
    <row r="337" spans="1:256" s="42" customFormat="1" x14ac:dyDescent="0.25">
      <c r="A337" s="6">
        <v>335</v>
      </c>
      <c r="B337" s="24" t="s">
        <v>212</v>
      </c>
      <c r="C337" s="8"/>
      <c r="D337" s="8">
        <f t="shared" si="14"/>
        <v>2021</v>
      </c>
      <c r="E337" s="24" t="s">
        <v>32</v>
      </c>
      <c r="F337" s="24"/>
      <c r="G337" s="10" t="s">
        <v>15</v>
      </c>
      <c r="H337" s="9">
        <v>43066</v>
      </c>
      <c r="I337" s="11">
        <v>237</v>
      </c>
      <c r="J337" s="10" t="s">
        <v>266</v>
      </c>
      <c r="K337" s="9"/>
      <c r="L337" s="11"/>
      <c r="M337" s="9"/>
      <c r="N337" s="23" t="str">
        <f t="shared" si="15"/>
        <v/>
      </c>
      <c r="O337" s="5"/>
      <c r="P337" s="5"/>
      <c r="Q337" s="47" t="e">
        <f>VLOOKUP($B337,[1]Лист1!$B$5:$G$100,5,0)</f>
        <v>#N/A</v>
      </c>
      <c r="R337" s="47" t="e">
        <f>VLOOKUP($B337,[1]Лист1!$B$5:$G$100,5,0)</f>
        <v>#N/A</v>
      </c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  <c r="DV337" s="5"/>
      <c r="DW337" s="5"/>
      <c r="DX337" s="5"/>
      <c r="DY337" s="5"/>
      <c r="DZ337" s="5"/>
      <c r="EA337" s="5"/>
      <c r="EB337" s="5"/>
      <c r="EC337" s="5"/>
      <c r="ED337" s="5"/>
      <c r="EE337" s="5"/>
      <c r="EF337" s="5"/>
      <c r="EG337" s="5"/>
      <c r="EH337" s="5"/>
      <c r="EI337" s="5"/>
      <c r="EJ337" s="5"/>
      <c r="EK337" s="5"/>
      <c r="EL337" s="5"/>
      <c r="EM337" s="5"/>
      <c r="EN337" s="5"/>
      <c r="EO337" s="5"/>
      <c r="EP337" s="5"/>
      <c r="EQ337" s="5"/>
      <c r="ER337" s="5"/>
      <c r="ES337" s="5"/>
      <c r="ET337" s="5"/>
      <c r="EU337" s="5"/>
      <c r="EV337" s="5"/>
      <c r="EW337" s="5"/>
      <c r="EX337" s="5"/>
      <c r="EY337" s="5"/>
      <c r="EZ337" s="5"/>
      <c r="FA337" s="5"/>
      <c r="FB337" s="5"/>
      <c r="FC337" s="5"/>
      <c r="FD337" s="5"/>
      <c r="FE337" s="5"/>
      <c r="FF337" s="5"/>
      <c r="FG337" s="5"/>
      <c r="FH337" s="5"/>
      <c r="FI337" s="5"/>
      <c r="FJ337" s="5"/>
      <c r="FK337" s="5"/>
      <c r="FL337" s="5"/>
      <c r="FM337" s="5"/>
      <c r="FN337" s="5"/>
      <c r="FO337" s="5"/>
      <c r="FP337" s="5"/>
      <c r="FQ337" s="5"/>
      <c r="FR337" s="5"/>
      <c r="FS337" s="5"/>
      <c r="FT337" s="5"/>
      <c r="FU337" s="5"/>
      <c r="FV337" s="5"/>
      <c r="FW337" s="5"/>
      <c r="FX337" s="5"/>
      <c r="FY337" s="5"/>
      <c r="FZ337" s="5"/>
      <c r="GA337" s="5"/>
      <c r="GB337" s="5"/>
      <c r="GC337" s="5"/>
      <c r="GD337" s="5"/>
      <c r="GE337" s="5"/>
      <c r="GF337" s="5"/>
      <c r="GG337" s="5"/>
      <c r="GH337" s="5"/>
      <c r="GI337" s="5"/>
      <c r="GJ337" s="5"/>
      <c r="GK337" s="5"/>
      <c r="GL337" s="5"/>
      <c r="GM337" s="5"/>
      <c r="GN337" s="5"/>
      <c r="GO337" s="5"/>
      <c r="GP337" s="5"/>
      <c r="GQ337" s="5"/>
      <c r="GR337" s="5"/>
      <c r="GS337" s="5"/>
      <c r="GT337" s="5"/>
      <c r="GU337" s="5"/>
      <c r="GV337" s="5"/>
      <c r="GW337" s="5"/>
      <c r="GX337" s="5"/>
      <c r="GY337" s="5"/>
      <c r="GZ337" s="5"/>
      <c r="HA337" s="5"/>
      <c r="HB337" s="5"/>
      <c r="HC337" s="5"/>
      <c r="HD337" s="5"/>
      <c r="HE337" s="5"/>
      <c r="HF337" s="5"/>
      <c r="HG337" s="5"/>
      <c r="HH337" s="5"/>
      <c r="HI337" s="5"/>
      <c r="HJ337" s="5"/>
      <c r="HK337" s="5"/>
      <c r="HL337" s="5"/>
      <c r="HM337" s="5"/>
      <c r="HN337" s="5"/>
      <c r="HO337" s="5"/>
      <c r="HP337" s="5"/>
      <c r="HQ337" s="5"/>
      <c r="HR337" s="5"/>
      <c r="HS337" s="5"/>
      <c r="HT337" s="5"/>
      <c r="HU337" s="5"/>
      <c r="HV337" s="5"/>
      <c r="HW337" s="5"/>
      <c r="HX337" s="5"/>
      <c r="HY337" s="5"/>
      <c r="HZ337" s="5"/>
      <c r="IA337" s="5"/>
      <c r="IB337" s="5"/>
      <c r="IC337" s="5"/>
      <c r="ID337" s="5"/>
      <c r="IE337" s="5"/>
      <c r="IF337" s="5"/>
      <c r="IG337" s="5"/>
      <c r="IH337" s="5"/>
      <c r="II337" s="5"/>
      <c r="IJ337" s="5"/>
      <c r="IK337" s="5"/>
      <c r="IL337" s="5"/>
      <c r="IM337" s="5"/>
      <c r="IN337" s="5"/>
      <c r="IO337" s="5"/>
      <c r="IP337" s="5"/>
      <c r="IQ337" s="5"/>
      <c r="IR337" s="5"/>
      <c r="IS337" s="5"/>
      <c r="IT337" s="5"/>
      <c r="IU337" s="5"/>
      <c r="IV337" s="5"/>
    </row>
    <row r="338" spans="1:256" s="42" customFormat="1" x14ac:dyDescent="0.25">
      <c r="A338" s="6">
        <v>336</v>
      </c>
      <c r="B338" s="24" t="s">
        <v>213</v>
      </c>
      <c r="C338" s="8"/>
      <c r="D338" s="8">
        <f t="shared" si="14"/>
        <v>2021</v>
      </c>
      <c r="E338" s="24" t="s">
        <v>14</v>
      </c>
      <c r="F338" s="24"/>
      <c r="G338" s="10" t="s">
        <v>15</v>
      </c>
      <c r="H338" s="12">
        <v>42606</v>
      </c>
      <c r="I338" s="11">
        <v>167</v>
      </c>
      <c r="J338" s="10" t="s">
        <v>266</v>
      </c>
      <c r="K338" s="9"/>
      <c r="L338" s="11"/>
      <c r="M338" s="9"/>
      <c r="N338" s="23" t="str">
        <f t="shared" si="15"/>
        <v/>
      </c>
      <c r="O338" s="5"/>
      <c r="P338" s="5"/>
      <c r="Q338" s="47" t="e">
        <f>VLOOKUP($B338,[1]Лист1!$B$5:$G$100,5,0)</f>
        <v>#N/A</v>
      </c>
      <c r="R338" s="47" t="e">
        <f>VLOOKUP($B338,[1]Лист1!$B$5:$G$100,5,0)</f>
        <v>#N/A</v>
      </c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  <c r="DK338" s="5"/>
      <c r="DL338" s="5"/>
      <c r="DM338" s="5"/>
      <c r="DN338" s="5"/>
      <c r="DO338" s="5"/>
      <c r="DP338" s="5"/>
      <c r="DQ338" s="5"/>
      <c r="DR338" s="5"/>
      <c r="DS338" s="5"/>
      <c r="DT338" s="5"/>
      <c r="DU338" s="5"/>
      <c r="DV338" s="5"/>
      <c r="DW338" s="5"/>
      <c r="DX338" s="5"/>
      <c r="DY338" s="5"/>
      <c r="DZ338" s="5"/>
      <c r="EA338" s="5"/>
      <c r="EB338" s="5"/>
      <c r="EC338" s="5"/>
      <c r="ED338" s="5"/>
      <c r="EE338" s="5"/>
      <c r="EF338" s="5"/>
      <c r="EG338" s="5"/>
      <c r="EH338" s="5"/>
      <c r="EI338" s="5"/>
      <c r="EJ338" s="5"/>
      <c r="EK338" s="5"/>
      <c r="EL338" s="5"/>
      <c r="EM338" s="5"/>
      <c r="EN338" s="5"/>
      <c r="EO338" s="5"/>
      <c r="EP338" s="5"/>
      <c r="EQ338" s="5"/>
      <c r="ER338" s="5"/>
      <c r="ES338" s="5"/>
      <c r="ET338" s="5"/>
      <c r="EU338" s="5"/>
      <c r="EV338" s="5"/>
      <c r="EW338" s="5"/>
      <c r="EX338" s="5"/>
      <c r="EY338" s="5"/>
      <c r="EZ338" s="5"/>
      <c r="FA338" s="5"/>
      <c r="FB338" s="5"/>
      <c r="FC338" s="5"/>
      <c r="FD338" s="5"/>
      <c r="FE338" s="5"/>
      <c r="FF338" s="5"/>
      <c r="FG338" s="5"/>
      <c r="FH338" s="5"/>
      <c r="FI338" s="5"/>
      <c r="FJ338" s="5"/>
      <c r="FK338" s="5"/>
      <c r="FL338" s="5"/>
      <c r="FM338" s="5"/>
      <c r="FN338" s="5"/>
      <c r="FO338" s="5"/>
      <c r="FP338" s="5"/>
      <c r="FQ338" s="5"/>
      <c r="FR338" s="5"/>
      <c r="FS338" s="5"/>
      <c r="FT338" s="5"/>
      <c r="FU338" s="5"/>
      <c r="FV338" s="5"/>
      <c r="FW338" s="5"/>
      <c r="FX338" s="5"/>
      <c r="FY338" s="5"/>
      <c r="FZ338" s="5"/>
      <c r="GA338" s="5"/>
      <c r="GB338" s="5"/>
      <c r="GC338" s="5"/>
      <c r="GD338" s="5"/>
      <c r="GE338" s="5"/>
      <c r="GF338" s="5"/>
      <c r="GG338" s="5"/>
      <c r="GH338" s="5"/>
      <c r="GI338" s="5"/>
      <c r="GJ338" s="5"/>
      <c r="GK338" s="5"/>
      <c r="GL338" s="5"/>
      <c r="GM338" s="5"/>
      <c r="GN338" s="5"/>
      <c r="GO338" s="5"/>
      <c r="GP338" s="5"/>
      <c r="GQ338" s="5"/>
      <c r="GR338" s="5"/>
      <c r="GS338" s="5"/>
      <c r="GT338" s="5"/>
      <c r="GU338" s="5"/>
      <c r="GV338" s="5"/>
      <c r="GW338" s="5"/>
      <c r="GX338" s="5"/>
      <c r="GY338" s="5"/>
      <c r="GZ338" s="5"/>
      <c r="HA338" s="5"/>
      <c r="HB338" s="5"/>
      <c r="HC338" s="5"/>
      <c r="HD338" s="5"/>
      <c r="HE338" s="5"/>
      <c r="HF338" s="5"/>
      <c r="HG338" s="5"/>
      <c r="HH338" s="5"/>
      <c r="HI338" s="5"/>
      <c r="HJ338" s="5"/>
      <c r="HK338" s="5"/>
      <c r="HL338" s="5"/>
      <c r="HM338" s="5"/>
      <c r="HN338" s="5"/>
      <c r="HO338" s="5"/>
      <c r="HP338" s="5"/>
      <c r="HQ338" s="5"/>
      <c r="HR338" s="5"/>
      <c r="HS338" s="5"/>
      <c r="HT338" s="5"/>
      <c r="HU338" s="5"/>
      <c r="HV338" s="5"/>
      <c r="HW338" s="5"/>
      <c r="HX338" s="5"/>
      <c r="HY338" s="5"/>
      <c r="HZ338" s="5"/>
      <c r="IA338" s="5"/>
      <c r="IB338" s="5"/>
      <c r="IC338" s="5"/>
      <c r="ID338" s="5"/>
      <c r="IE338" s="5"/>
      <c r="IF338" s="5"/>
      <c r="IG338" s="5"/>
      <c r="IH338" s="5"/>
      <c r="II338" s="5"/>
      <c r="IJ338" s="5"/>
      <c r="IK338" s="5"/>
      <c r="IL338" s="5"/>
      <c r="IM338" s="5"/>
      <c r="IN338" s="5"/>
      <c r="IO338" s="5"/>
      <c r="IP338" s="5"/>
      <c r="IQ338" s="5"/>
      <c r="IR338" s="5"/>
      <c r="IS338" s="5"/>
      <c r="IT338" s="5"/>
      <c r="IU338" s="5"/>
      <c r="IV338" s="5"/>
    </row>
    <row r="339" spans="1:256" s="42" customFormat="1" x14ac:dyDescent="0.25">
      <c r="A339" s="6">
        <v>337</v>
      </c>
      <c r="B339" s="24" t="s">
        <v>271</v>
      </c>
      <c r="C339" s="8"/>
      <c r="D339" s="8">
        <f t="shared" si="14"/>
        <v>2021</v>
      </c>
      <c r="E339" s="24" t="s">
        <v>218</v>
      </c>
      <c r="F339" s="24"/>
      <c r="G339" s="10" t="s">
        <v>8</v>
      </c>
      <c r="H339" s="12">
        <v>41019</v>
      </c>
      <c r="I339" s="11">
        <v>1308</v>
      </c>
      <c r="J339" s="10" t="s">
        <v>266</v>
      </c>
      <c r="K339" s="9"/>
      <c r="L339" s="11"/>
      <c r="M339" s="9"/>
      <c r="N339" s="23" t="str">
        <f t="shared" si="15"/>
        <v/>
      </c>
      <c r="O339" s="5"/>
      <c r="P339" s="5"/>
      <c r="Q339" s="47" t="e">
        <f>VLOOKUP($B339,[1]Лист1!$B$5:$G$100,5,0)</f>
        <v>#N/A</v>
      </c>
      <c r="R339" s="47" t="e">
        <f>VLOOKUP($B339,[1]Лист1!$B$5:$G$100,5,0)</f>
        <v>#N/A</v>
      </c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  <c r="DL339" s="5"/>
      <c r="DM339" s="5"/>
      <c r="DN339" s="5"/>
      <c r="DO339" s="5"/>
      <c r="DP339" s="5"/>
      <c r="DQ339" s="5"/>
      <c r="DR339" s="5"/>
      <c r="DS339" s="5"/>
      <c r="DT339" s="5"/>
      <c r="DU339" s="5"/>
      <c r="DV339" s="5"/>
      <c r="DW339" s="5"/>
      <c r="DX339" s="5"/>
      <c r="DY339" s="5"/>
      <c r="DZ339" s="5"/>
      <c r="EA339" s="5"/>
      <c r="EB339" s="5"/>
      <c r="EC339" s="5"/>
      <c r="ED339" s="5"/>
      <c r="EE339" s="5"/>
      <c r="EF339" s="5"/>
      <c r="EG339" s="5"/>
      <c r="EH339" s="5"/>
      <c r="EI339" s="5"/>
      <c r="EJ339" s="5"/>
      <c r="EK339" s="5"/>
      <c r="EL339" s="5"/>
      <c r="EM339" s="5"/>
      <c r="EN339" s="5"/>
      <c r="EO339" s="5"/>
      <c r="EP339" s="5"/>
      <c r="EQ339" s="5"/>
      <c r="ER339" s="5"/>
      <c r="ES339" s="5"/>
      <c r="ET339" s="5"/>
      <c r="EU339" s="5"/>
      <c r="EV339" s="5"/>
      <c r="EW339" s="5"/>
      <c r="EX339" s="5"/>
      <c r="EY339" s="5"/>
      <c r="EZ339" s="5"/>
      <c r="FA339" s="5"/>
      <c r="FB339" s="5"/>
      <c r="FC339" s="5"/>
      <c r="FD339" s="5"/>
      <c r="FE339" s="5"/>
      <c r="FF339" s="5"/>
      <c r="FG339" s="5"/>
      <c r="FH339" s="5"/>
      <c r="FI339" s="5"/>
      <c r="FJ339" s="5"/>
      <c r="FK339" s="5"/>
      <c r="FL339" s="5"/>
      <c r="FM339" s="5"/>
      <c r="FN339" s="5"/>
      <c r="FO339" s="5"/>
      <c r="FP339" s="5"/>
      <c r="FQ339" s="5"/>
      <c r="FR339" s="5"/>
      <c r="FS339" s="5"/>
      <c r="FT339" s="5"/>
      <c r="FU339" s="5"/>
      <c r="FV339" s="5"/>
      <c r="FW339" s="5"/>
      <c r="FX339" s="5"/>
      <c r="FY339" s="5"/>
      <c r="FZ339" s="5"/>
      <c r="GA339" s="5"/>
      <c r="GB339" s="5"/>
      <c r="GC339" s="5"/>
      <c r="GD339" s="5"/>
      <c r="GE339" s="5"/>
      <c r="GF339" s="5"/>
      <c r="GG339" s="5"/>
      <c r="GH339" s="5"/>
      <c r="GI339" s="5"/>
      <c r="GJ339" s="5"/>
      <c r="GK339" s="5"/>
      <c r="GL339" s="5"/>
      <c r="GM339" s="5"/>
      <c r="GN339" s="5"/>
      <c r="GO339" s="5"/>
      <c r="GP339" s="5"/>
      <c r="GQ339" s="5"/>
      <c r="GR339" s="5"/>
      <c r="GS339" s="5"/>
      <c r="GT339" s="5"/>
      <c r="GU339" s="5"/>
      <c r="GV339" s="5"/>
      <c r="GW339" s="5"/>
      <c r="GX339" s="5"/>
      <c r="GY339" s="5"/>
      <c r="GZ339" s="5"/>
      <c r="HA339" s="5"/>
      <c r="HB339" s="5"/>
      <c r="HC339" s="5"/>
      <c r="HD339" s="5"/>
      <c r="HE339" s="5"/>
      <c r="HF339" s="5"/>
      <c r="HG339" s="5"/>
      <c r="HH339" s="5"/>
      <c r="HI339" s="5"/>
      <c r="HJ339" s="5"/>
      <c r="HK339" s="5"/>
      <c r="HL339" s="5"/>
      <c r="HM339" s="5"/>
      <c r="HN339" s="5"/>
      <c r="HO339" s="5"/>
      <c r="HP339" s="5"/>
      <c r="HQ339" s="5"/>
      <c r="HR339" s="5"/>
      <c r="HS339" s="5"/>
      <c r="HT339" s="5"/>
      <c r="HU339" s="5"/>
      <c r="HV339" s="5"/>
      <c r="HW339" s="5"/>
      <c r="HX339" s="5"/>
      <c r="HY339" s="5"/>
      <c r="HZ339" s="5"/>
      <c r="IA339" s="5"/>
      <c r="IB339" s="5"/>
      <c r="IC339" s="5"/>
      <c r="ID339" s="5"/>
      <c r="IE339" s="5"/>
      <c r="IF339" s="5"/>
      <c r="IG339" s="5"/>
      <c r="IH339" s="5"/>
      <c r="II339" s="5"/>
      <c r="IJ339" s="5"/>
      <c r="IK339" s="5"/>
      <c r="IL339" s="5"/>
      <c r="IM339" s="5"/>
      <c r="IN339" s="5"/>
      <c r="IO339" s="5"/>
      <c r="IP339" s="5"/>
      <c r="IQ339" s="5"/>
      <c r="IR339" s="5"/>
      <c r="IS339" s="5"/>
      <c r="IT339" s="5"/>
      <c r="IU339" s="5"/>
      <c r="IV339" s="5"/>
    </row>
    <row r="340" spans="1:256" s="42" customFormat="1" x14ac:dyDescent="0.25">
      <c r="A340" s="6">
        <v>338</v>
      </c>
      <c r="B340" s="7" t="s">
        <v>214</v>
      </c>
      <c r="C340" s="8"/>
      <c r="D340" s="8">
        <f t="shared" si="14"/>
        <v>2021</v>
      </c>
      <c r="E340" s="24" t="s">
        <v>7</v>
      </c>
      <c r="F340" s="24"/>
      <c r="G340" s="10" t="s">
        <v>15</v>
      </c>
      <c r="H340" s="12">
        <v>41737</v>
      </c>
      <c r="I340" s="11">
        <v>1150</v>
      </c>
      <c r="J340" s="10" t="s">
        <v>15</v>
      </c>
      <c r="K340" s="9">
        <v>44242</v>
      </c>
      <c r="L340" s="11" t="s">
        <v>378</v>
      </c>
      <c r="M340" s="9">
        <f>K340+365-1</f>
        <v>44606</v>
      </c>
      <c r="N340" s="23" t="str">
        <f t="shared" si="15"/>
        <v>дистанции горные</v>
      </c>
      <c r="O340" s="5"/>
      <c r="P340" s="5"/>
      <c r="Q340" s="47" t="e">
        <f>VLOOKUP($B340,[1]Лист1!$B$5:$G$100,5,0)</f>
        <v>#N/A</v>
      </c>
      <c r="R340" s="47" t="e">
        <f>VLOOKUP($B340,[1]Лист1!$B$5:$G$100,5,0)</f>
        <v>#N/A</v>
      </c>
      <c r="S340" s="5"/>
      <c r="T340" t="s">
        <v>463</v>
      </c>
      <c r="U340" t="s">
        <v>468</v>
      </c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  <c r="DG340" s="5"/>
      <c r="DH340" s="5"/>
      <c r="DI340" s="5"/>
      <c r="DJ340" s="5"/>
      <c r="DK340" s="5"/>
      <c r="DL340" s="5"/>
      <c r="DM340" s="5"/>
      <c r="DN340" s="5"/>
      <c r="DO340" s="5"/>
      <c r="DP340" s="5"/>
      <c r="DQ340" s="5"/>
      <c r="DR340" s="5"/>
      <c r="DS340" s="5"/>
      <c r="DT340" s="5"/>
      <c r="DU340" s="5"/>
      <c r="DV340" s="5"/>
      <c r="DW340" s="5"/>
      <c r="DX340" s="5"/>
      <c r="DY340" s="5"/>
      <c r="DZ340" s="5"/>
      <c r="EA340" s="5"/>
      <c r="EB340" s="5"/>
      <c r="EC340" s="5"/>
      <c r="ED340" s="5"/>
      <c r="EE340" s="5"/>
      <c r="EF340" s="5"/>
      <c r="EG340" s="5"/>
      <c r="EH340" s="5"/>
      <c r="EI340" s="5"/>
      <c r="EJ340" s="5"/>
      <c r="EK340" s="5"/>
      <c r="EL340" s="5"/>
      <c r="EM340" s="5"/>
      <c r="EN340" s="5"/>
      <c r="EO340" s="5"/>
      <c r="EP340" s="5"/>
      <c r="EQ340" s="5"/>
      <c r="ER340" s="5"/>
      <c r="ES340" s="5"/>
      <c r="ET340" s="5"/>
      <c r="EU340" s="5"/>
      <c r="EV340" s="5"/>
      <c r="EW340" s="5"/>
      <c r="EX340" s="5"/>
      <c r="EY340" s="5"/>
      <c r="EZ340" s="5"/>
      <c r="FA340" s="5"/>
      <c r="FB340" s="5"/>
      <c r="FC340" s="5"/>
      <c r="FD340" s="5"/>
      <c r="FE340" s="5"/>
      <c r="FF340" s="5"/>
      <c r="FG340" s="5"/>
      <c r="FH340" s="5"/>
      <c r="FI340" s="5"/>
      <c r="FJ340" s="5"/>
      <c r="FK340" s="5"/>
      <c r="FL340" s="5"/>
      <c r="FM340" s="5"/>
      <c r="FN340" s="5"/>
      <c r="FO340" s="5"/>
      <c r="FP340" s="5"/>
      <c r="FQ340" s="5"/>
      <c r="FR340" s="5"/>
      <c r="FS340" s="5"/>
      <c r="FT340" s="5"/>
      <c r="FU340" s="5"/>
      <c r="FV340" s="5"/>
      <c r="FW340" s="5"/>
      <c r="FX340" s="5"/>
      <c r="FY340" s="5"/>
      <c r="FZ340" s="5"/>
      <c r="GA340" s="5"/>
      <c r="GB340" s="5"/>
      <c r="GC340" s="5"/>
      <c r="GD340" s="5"/>
      <c r="GE340" s="5"/>
      <c r="GF340" s="5"/>
      <c r="GG340" s="5"/>
      <c r="GH340" s="5"/>
      <c r="GI340" s="5"/>
      <c r="GJ340" s="5"/>
      <c r="GK340" s="5"/>
      <c r="GL340" s="5"/>
      <c r="GM340" s="5"/>
      <c r="GN340" s="5"/>
      <c r="GO340" s="5"/>
      <c r="GP340" s="5"/>
      <c r="GQ340" s="5"/>
      <c r="GR340" s="5"/>
      <c r="GS340" s="5"/>
      <c r="GT340" s="5"/>
      <c r="GU340" s="5"/>
      <c r="GV340" s="5"/>
      <c r="GW340" s="5"/>
      <c r="GX340" s="5"/>
      <c r="GY340" s="5"/>
      <c r="GZ340" s="5"/>
      <c r="HA340" s="5"/>
      <c r="HB340" s="5"/>
      <c r="HC340" s="5"/>
      <c r="HD340" s="5"/>
      <c r="HE340" s="5"/>
      <c r="HF340" s="5"/>
      <c r="HG340" s="5"/>
      <c r="HH340" s="5"/>
      <c r="HI340" s="5"/>
      <c r="HJ340" s="5"/>
      <c r="HK340" s="5"/>
      <c r="HL340" s="5"/>
      <c r="HM340" s="5"/>
      <c r="HN340" s="5"/>
      <c r="HO340" s="5"/>
      <c r="HP340" s="5"/>
      <c r="HQ340" s="5"/>
      <c r="HR340" s="5"/>
      <c r="HS340" s="5"/>
      <c r="HT340" s="5"/>
      <c r="HU340" s="5"/>
      <c r="HV340" s="5"/>
      <c r="HW340" s="5"/>
      <c r="HX340" s="5"/>
      <c r="HY340" s="5"/>
      <c r="HZ340" s="5"/>
      <c r="IA340" s="5"/>
      <c r="IB340" s="5"/>
      <c r="IC340" s="5"/>
      <c r="ID340" s="5"/>
      <c r="IE340" s="5"/>
      <c r="IF340" s="5"/>
      <c r="IG340" s="5"/>
      <c r="IH340" s="5"/>
      <c r="II340" s="5"/>
      <c r="IJ340" s="5"/>
      <c r="IK340" s="5"/>
      <c r="IL340" s="5"/>
      <c r="IM340" s="5"/>
      <c r="IN340" s="5"/>
      <c r="IO340" s="5"/>
      <c r="IP340" s="5"/>
      <c r="IQ340" s="5"/>
      <c r="IR340" s="5"/>
      <c r="IS340" s="5"/>
      <c r="IT340" s="5"/>
      <c r="IU340" s="5"/>
      <c r="IV340" s="5"/>
    </row>
    <row r="341" spans="1:256" s="42" customFormat="1" x14ac:dyDescent="0.25">
      <c r="A341" s="6">
        <v>339</v>
      </c>
      <c r="B341" s="7" t="s">
        <v>215</v>
      </c>
      <c r="C341" s="8">
        <v>1998</v>
      </c>
      <c r="D341" s="8">
        <f t="shared" si="14"/>
        <v>23</v>
      </c>
      <c r="E341" s="24" t="s">
        <v>10</v>
      </c>
      <c r="F341" s="24"/>
      <c r="G341" s="10" t="s">
        <v>18</v>
      </c>
      <c r="H341" s="9">
        <v>43178</v>
      </c>
      <c r="I341" s="11">
        <v>49</v>
      </c>
      <c r="J341" s="10" t="s">
        <v>18</v>
      </c>
      <c r="K341" s="9">
        <v>43921</v>
      </c>
      <c r="L341" s="11" t="s">
        <v>414</v>
      </c>
      <c r="M341" s="9">
        <f>K341+365*2-1</f>
        <v>44650</v>
      </c>
      <c r="N341" s="23" t="str">
        <f t="shared" si="15"/>
        <v>дистанции пешеходные</v>
      </c>
      <c r="O341" s="5"/>
      <c r="P341" s="5"/>
      <c r="Q341" s="47">
        <f>VLOOKUP($B341,[1]Лист1!$B$5:$G$200,4,0)</f>
        <v>129</v>
      </c>
      <c r="R341" s="47">
        <f>VLOOKUP($B341,[1]Лист1!$B$5:$G$100,5,0)</f>
        <v>122</v>
      </c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  <c r="DL341" s="5"/>
      <c r="DM341" s="5"/>
      <c r="DN341" s="5"/>
      <c r="DO341" s="5"/>
      <c r="DP341" s="5"/>
      <c r="DQ341" s="5"/>
      <c r="DR341" s="5"/>
      <c r="DS341" s="5"/>
      <c r="DT341" s="5"/>
      <c r="DU341" s="5"/>
      <c r="DV341" s="5"/>
      <c r="DW341" s="5"/>
      <c r="DX341" s="5"/>
      <c r="DY341" s="5"/>
      <c r="DZ341" s="5"/>
      <c r="EA341" s="5"/>
      <c r="EB341" s="5"/>
      <c r="EC341" s="5"/>
      <c r="ED341" s="5"/>
      <c r="EE341" s="5"/>
      <c r="EF341" s="5"/>
      <c r="EG341" s="5"/>
      <c r="EH341" s="5"/>
      <c r="EI341" s="5"/>
      <c r="EJ341" s="5"/>
      <c r="EK341" s="5"/>
      <c r="EL341" s="5"/>
      <c r="EM341" s="5"/>
      <c r="EN341" s="5"/>
      <c r="EO341" s="5"/>
      <c r="EP341" s="5"/>
      <c r="EQ341" s="5"/>
      <c r="ER341" s="5"/>
      <c r="ES341" s="5"/>
      <c r="ET341" s="5"/>
      <c r="EU341" s="5"/>
      <c r="EV341" s="5"/>
      <c r="EW341" s="5"/>
      <c r="EX341" s="5"/>
      <c r="EY341" s="5"/>
      <c r="EZ341" s="5"/>
      <c r="FA341" s="5"/>
      <c r="FB341" s="5"/>
      <c r="FC341" s="5"/>
      <c r="FD341" s="5"/>
      <c r="FE341" s="5"/>
      <c r="FF341" s="5"/>
      <c r="FG341" s="5"/>
      <c r="FH341" s="5"/>
      <c r="FI341" s="5"/>
      <c r="FJ341" s="5"/>
      <c r="FK341" s="5"/>
      <c r="FL341" s="5"/>
      <c r="FM341" s="5"/>
      <c r="FN341" s="5"/>
      <c r="FO341" s="5"/>
      <c r="FP341" s="5"/>
      <c r="FQ341" s="5"/>
      <c r="FR341" s="5"/>
      <c r="FS341" s="5"/>
      <c r="FT341" s="5"/>
      <c r="FU341" s="5"/>
      <c r="FV341" s="5"/>
      <c r="FW341" s="5"/>
      <c r="FX341" s="5"/>
      <c r="FY341" s="5"/>
      <c r="FZ341" s="5"/>
      <c r="GA341" s="5"/>
      <c r="GB341" s="5"/>
      <c r="GC341" s="5"/>
      <c r="GD341" s="5"/>
      <c r="GE341" s="5"/>
      <c r="GF341" s="5"/>
      <c r="GG341" s="5"/>
      <c r="GH341" s="5"/>
      <c r="GI341" s="5"/>
      <c r="GJ341" s="5"/>
      <c r="GK341" s="5"/>
      <c r="GL341" s="5"/>
      <c r="GM341" s="5"/>
      <c r="GN341" s="5"/>
      <c r="GO341" s="5"/>
      <c r="GP341" s="5"/>
      <c r="GQ341" s="5"/>
      <c r="GR341" s="5"/>
      <c r="GS341" s="5"/>
      <c r="GT341" s="5"/>
      <c r="GU341" s="5"/>
      <c r="GV341" s="5"/>
      <c r="GW341" s="5"/>
      <c r="GX341" s="5"/>
      <c r="GY341" s="5"/>
      <c r="GZ341" s="5"/>
      <c r="HA341" s="5"/>
      <c r="HB341" s="5"/>
      <c r="HC341" s="5"/>
      <c r="HD341" s="5"/>
      <c r="HE341" s="5"/>
      <c r="HF341" s="5"/>
      <c r="HG341" s="5"/>
      <c r="HH341" s="5"/>
      <c r="HI341" s="5"/>
      <c r="HJ341" s="5"/>
      <c r="HK341" s="5"/>
      <c r="HL341" s="5"/>
      <c r="HM341" s="5"/>
      <c r="HN341" s="5"/>
      <c r="HO341" s="5"/>
      <c r="HP341" s="5"/>
      <c r="HQ341" s="5"/>
      <c r="HR341" s="5"/>
      <c r="HS341" s="5"/>
      <c r="HT341" s="5"/>
      <c r="HU341" s="5"/>
      <c r="HV341" s="5"/>
      <c r="HW341" s="5"/>
      <c r="HX341" s="5"/>
      <c r="HY341" s="5"/>
      <c r="HZ341" s="5"/>
      <c r="IA341" s="5"/>
      <c r="IB341" s="5"/>
      <c r="IC341" s="5"/>
      <c r="ID341" s="5"/>
      <c r="IE341" s="5"/>
      <c r="IF341" s="5"/>
      <c r="IG341" s="5"/>
      <c r="IH341" s="5"/>
      <c r="II341" s="5"/>
      <c r="IJ341" s="5"/>
      <c r="IK341" s="5"/>
      <c r="IL341" s="5"/>
      <c r="IM341" s="5"/>
      <c r="IN341" s="5"/>
      <c r="IO341" s="5"/>
      <c r="IP341" s="5"/>
      <c r="IQ341" s="5"/>
      <c r="IR341" s="5"/>
      <c r="IS341" s="5"/>
      <c r="IT341" s="5"/>
      <c r="IU341" s="5"/>
      <c r="IV341" s="5"/>
    </row>
    <row r="342" spans="1:256" s="42" customFormat="1" x14ac:dyDescent="0.25">
      <c r="A342" s="6">
        <v>340</v>
      </c>
      <c r="B342" s="7" t="s">
        <v>216</v>
      </c>
      <c r="C342" s="8">
        <v>1974</v>
      </c>
      <c r="D342" s="8">
        <f t="shared" si="14"/>
        <v>47</v>
      </c>
      <c r="E342" s="24" t="s">
        <v>10</v>
      </c>
      <c r="F342" s="24"/>
      <c r="G342" s="10" t="s">
        <v>8</v>
      </c>
      <c r="H342" s="9">
        <v>41697</v>
      </c>
      <c r="I342" s="8">
        <v>597</v>
      </c>
      <c r="J342" s="10" t="s">
        <v>8</v>
      </c>
      <c r="K342" s="9">
        <v>44242</v>
      </c>
      <c r="L342" s="11" t="s">
        <v>25</v>
      </c>
      <c r="M342" s="9">
        <f>K342+365*2-1</f>
        <v>44971</v>
      </c>
      <c r="N342" s="23" t="str">
        <f t="shared" si="15"/>
        <v>дистанции пешеходные</v>
      </c>
      <c r="O342" s="5"/>
      <c r="P342" s="5"/>
      <c r="Q342" s="47">
        <f>VLOOKUP($B342,[1]Лист1!$B$5:$G$100,5,0)</f>
        <v>150</v>
      </c>
      <c r="R342" s="47">
        <f>VLOOKUP($B342,[1]Лист1!$B$5:$G$100,5,0)</f>
        <v>150</v>
      </c>
      <c r="S342" s="5"/>
      <c r="T342" s="23" t="s">
        <v>428</v>
      </c>
      <c r="U342" s="64" t="s">
        <v>438</v>
      </c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/>
      <c r="DI342" s="5"/>
      <c r="DJ342" s="5"/>
      <c r="DK342" s="5"/>
      <c r="DL342" s="5"/>
      <c r="DM342" s="5"/>
      <c r="DN342" s="5"/>
      <c r="DO342" s="5"/>
      <c r="DP342" s="5"/>
      <c r="DQ342" s="5"/>
      <c r="DR342" s="5"/>
      <c r="DS342" s="5"/>
      <c r="DT342" s="5"/>
      <c r="DU342" s="5"/>
      <c r="DV342" s="5"/>
      <c r="DW342" s="5"/>
      <c r="DX342" s="5"/>
      <c r="DY342" s="5"/>
      <c r="DZ342" s="5"/>
      <c r="EA342" s="5"/>
      <c r="EB342" s="5"/>
      <c r="EC342" s="5"/>
      <c r="ED342" s="5"/>
      <c r="EE342" s="5"/>
      <c r="EF342" s="5"/>
      <c r="EG342" s="5"/>
      <c r="EH342" s="5"/>
      <c r="EI342" s="5"/>
      <c r="EJ342" s="5"/>
      <c r="EK342" s="5"/>
      <c r="EL342" s="5"/>
      <c r="EM342" s="5"/>
      <c r="EN342" s="5"/>
      <c r="EO342" s="5"/>
      <c r="EP342" s="5"/>
      <c r="EQ342" s="5"/>
      <c r="ER342" s="5"/>
      <c r="ES342" s="5"/>
      <c r="ET342" s="5"/>
      <c r="EU342" s="5"/>
      <c r="EV342" s="5"/>
      <c r="EW342" s="5"/>
      <c r="EX342" s="5"/>
      <c r="EY342" s="5"/>
      <c r="EZ342" s="5"/>
      <c r="FA342" s="5"/>
      <c r="FB342" s="5"/>
      <c r="FC342" s="5"/>
      <c r="FD342" s="5"/>
      <c r="FE342" s="5"/>
      <c r="FF342" s="5"/>
      <c r="FG342" s="5"/>
      <c r="FH342" s="5"/>
      <c r="FI342" s="5"/>
      <c r="FJ342" s="5"/>
      <c r="FK342" s="5"/>
      <c r="FL342" s="5"/>
      <c r="FM342" s="5"/>
      <c r="FN342" s="5"/>
      <c r="FO342" s="5"/>
      <c r="FP342" s="5"/>
      <c r="FQ342" s="5"/>
      <c r="FR342" s="5"/>
      <c r="FS342" s="5"/>
      <c r="FT342" s="5"/>
      <c r="FU342" s="5"/>
      <c r="FV342" s="5"/>
      <c r="FW342" s="5"/>
      <c r="FX342" s="5"/>
      <c r="FY342" s="5"/>
      <c r="FZ342" s="5"/>
      <c r="GA342" s="5"/>
      <c r="GB342" s="5"/>
      <c r="GC342" s="5"/>
      <c r="GD342" s="5"/>
      <c r="GE342" s="5"/>
      <c r="GF342" s="5"/>
      <c r="GG342" s="5"/>
      <c r="GH342" s="5"/>
      <c r="GI342" s="5"/>
      <c r="GJ342" s="5"/>
      <c r="GK342" s="5"/>
      <c r="GL342" s="5"/>
      <c r="GM342" s="5"/>
      <c r="GN342" s="5"/>
      <c r="GO342" s="5"/>
      <c r="GP342" s="5"/>
      <c r="GQ342" s="5"/>
      <c r="GR342" s="5"/>
      <c r="GS342" s="5"/>
      <c r="GT342" s="5"/>
      <c r="GU342" s="5"/>
      <c r="GV342" s="5"/>
      <c r="GW342" s="5"/>
      <c r="GX342" s="5"/>
      <c r="GY342" s="5"/>
      <c r="GZ342" s="5"/>
      <c r="HA342" s="5"/>
      <c r="HB342" s="5"/>
      <c r="HC342" s="5"/>
      <c r="HD342" s="5"/>
      <c r="HE342" s="5"/>
      <c r="HF342" s="5"/>
      <c r="HG342" s="5"/>
      <c r="HH342" s="5"/>
      <c r="HI342" s="5"/>
      <c r="HJ342" s="5"/>
      <c r="HK342" s="5"/>
      <c r="HL342" s="5"/>
      <c r="HM342" s="5"/>
      <c r="HN342" s="5"/>
      <c r="HO342" s="5"/>
      <c r="HP342" s="5"/>
      <c r="HQ342" s="5"/>
      <c r="HR342" s="5"/>
      <c r="HS342" s="5"/>
      <c r="HT342" s="5"/>
      <c r="HU342" s="5"/>
      <c r="HV342" s="5"/>
      <c r="HW342" s="5"/>
      <c r="HX342" s="5"/>
      <c r="HY342" s="5"/>
      <c r="HZ342" s="5"/>
      <c r="IA342" s="5"/>
      <c r="IB342" s="5"/>
      <c r="IC342" s="5"/>
      <c r="ID342" s="5"/>
      <c r="IE342" s="5"/>
      <c r="IF342" s="5"/>
      <c r="IG342" s="5"/>
      <c r="IH342" s="5"/>
      <c r="II342" s="5"/>
      <c r="IJ342" s="5"/>
      <c r="IK342" s="5"/>
      <c r="IL342" s="5"/>
      <c r="IM342" s="5"/>
      <c r="IN342" s="5"/>
      <c r="IO342" s="5"/>
      <c r="IP342" s="5"/>
      <c r="IQ342" s="5"/>
      <c r="IR342" s="5"/>
      <c r="IS342" s="5"/>
      <c r="IT342" s="5"/>
      <c r="IU342" s="5"/>
      <c r="IV342" s="5"/>
    </row>
    <row r="343" spans="1:256" s="5" customFormat="1" x14ac:dyDescent="0.25">
      <c r="A343" s="6">
        <v>341</v>
      </c>
      <c r="B343" s="13" t="s">
        <v>217</v>
      </c>
      <c r="C343" s="8"/>
      <c r="D343" s="8">
        <f t="shared" si="14"/>
        <v>2021</v>
      </c>
      <c r="E343" s="24" t="s">
        <v>218</v>
      </c>
      <c r="F343" s="24" t="s">
        <v>356</v>
      </c>
      <c r="G343" s="10" t="s">
        <v>73</v>
      </c>
      <c r="H343" s="21">
        <v>41704</v>
      </c>
      <c r="I343" s="11" t="s">
        <v>264</v>
      </c>
      <c r="J343" s="10" t="s">
        <v>266</v>
      </c>
      <c r="K343" s="9"/>
      <c r="L343" s="11"/>
      <c r="M343" s="9"/>
      <c r="N343" s="23" t="str">
        <f t="shared" si="15"/>
        <v/>
      </c>
      <c r="Q343" s="47" t="e">
        <f>VLOOKUP($B343,[1]Лист1!$B$5:$G$100,5,0)</f>
        <v>#N/A</v>
      </c>
      <c r="R343" s="47" t="e">
        <f>VLOOKUP($B343,[1]Лист1!$B$5:$G$100,5,0)</f>
        <v>#N/A</v>
      </c>
    </row>
    <row r="344" spans="1:256" s="42" customFormat="1" x14ac:dyDescent="0.25">
      <c r="A344" s="6">
        <v>342</v>
      </c>
      <c r="B344" s="24" t="s">
        <v>219</v>
      </c>
      <c r="C344" s="8"/>
      <c r="D344" s="8">
        <f t="shared" si="14"/>
        <v>2021</v>
      </c>
      <c r="E344" s="24" t="s">
        <v>10</v>
      </c>
      <c r="F344" s="24"/>
      <c r="G344" s="10" t="s">
        <v>15</v>
      </c>
      <c r="H344" s="9">
        <v>42865</v>
      </c>
      <c r="I344" s="8">
        <v>59</v>
      </c>
      <c r="J344" s="10" t="s">
        <v>15</v>
      </c>
      <c r="K344" s="9">
        <v>44345</v>
      </c>
      <c r="L344" s="11" t="s">
        <v>475</v>
      </c>
      <c r="M344" s="9">
        <f>K344+365-1</f>
        <v>44709</v>
      </c>
      <c r="N344" s="23" t="str">
        <f t="shared" si="15"/>
        <v>дистанции пешеходные</v>
      </c>
      <c r="O344" s="5"/>
      <c r="P344" s="5"/>
      <c r="Q344" s="47">
        <f>VLOOKUP($B344,[1]Лист1!$B$5:$G$100,5,0)</f>
        <v>0</v>
      </c>
      <c r="R344" s="47">
        <f>VLOOKUP($B344,[1]Лист1!$B$5:$G$100,5,0)</f>
        <v>0</v>
      </c>
      <c r="S344" s="5"/>
      <c r="T344" s="5"/>
      <c r="U344" s="67" t="s">
        <v>461</v>
      </c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  <c r="DK344" s="5"/>
      <c r="DL344" s="5"/>
      <c r="DM344" s="5"/>
      <c r="DN344" s="5"/>
      <c r="DO344" s="5"/>
      <c r="DP344" s="5"/>
      <c r="DQ344" s="5"/>
      <c r="DR344" s="5"/>
      <c r="DS344" s="5"/>
      <c r="DT344" s="5"/>
      <c r="DU344" s="5"/>
      <c r="DV344" s="5"/>
      <c r="DW344" s="5"/>
      <c r="DX344" s="5"/>
      <c r="DY344" s="5"/>
      <c r="DZ344" s="5"/>
      <c r="EA344" s="5"/>
      <c r="EB344" s="5"/>
      <c r="EC344" s="5"/>
      <c r="ED344" s="5"/>
      <c r="EE344" s="5"/>
      <c r="EF344" s="5"/>
      <c r="EG344" s="5"/>
      <c r="EH344" s="5"/>
      <c r="EI344" s="5"/>
      <c r="EJ344" s="5"/>
      <c r="EK344" s="5"/>
      <c r="EL344" s="5"/>
      <c r="EM344" s="5"/>
      <c r="EN344" s="5"/>
      <c r="EO344" s="5"/>
      <c r="EP344" s="5"/>
      <c r="EQ344" s="5"/>
      <c r="ER344" s="5"/>
      <c r="ES344" s="5"/>
      <c r="ET344" s="5"/>
      <c r="EU344" s="5"/>
      <c r="EV344" s="5"/>
      <c r="EW344" s="5"/>
      <c r="EX344" s="5"/>
      <c r="EY344" s="5"/>
      <c r="EZ344" s="5"/>
      <c r="FA344" s="5"/>
      <c r="FB344" s="5"/>
      <c r="FC344" s="5"/>
      <c r="FD344" s="5"/>
      <c r="FE344" s="5"/>
      <c r="FF344" s="5"/>
      <c r="FG344" s="5"/>
      <c r="FH344" s="5"/>
      <c r="FI344" s="5"/>
      <c r="FJ344" s="5"/>
      <c r="FK344" s="5"/>
      <c r="FL344" s="5"/>
      <c r="FM344" s="5"/>
      <c r="FN344" s="5"/>
      <c r="FO344" s="5"/>
      <c r="FP344" s="5"/>
      <c r="FQ344" s="5"/>
      <c r="FR344" s="5"/>
      <c r="FS344" s="5"/>
      <c r="FT344" s="5"/>
      <c r="FU344" s="5"/>
      <c r="FV344" s="5"/>
      <c r="FW344" s="5"/>
      <c r="FX344" s="5"/>
      <c r="FY344" s="5"/>
      <c r="FZ344" s="5"/>
      <c r="GA344" s="5"/>
      <c r="GB344" s="5"/>
      <c r="GC344" s="5"/>
      <c r="GD344" s="5"/>
      <c r="GE344" s="5"/>
      <c r="GF344" s="5"/>
      <c r="GG344" s="5"/>
      <c r="GH344" s="5"/>
      <c r="GI344" s="5"/>
      <c r="GJ344" s="5"/>
      <c r="GK344" s="5"/>
      <c r="GL344" s="5"/>
      <c r="GM344" s="5"/>
      <c r="GN344" s="5"/>
      <c r="GO344" s="5"/>
      <c r="GP344" s="5"/>
      <c r="GQ344" s="5"/>
      <c r="GR344" s="5"/>
      <c r="GS344" s="5"/>
      <c r="GT344" s="5"/>
      <c r="GU344" s="5"/>
      <c r="GV344" s="5"/>
      <c r="GW344" s="5"/>
      <c r="GX344" s="5"/>
      <c r="GY344" s="5"/>
      <c r="GZ344" s="5"/>
      <c r="HA344" s="5"/>
      <c r="HB344" s="5"/>
      <c r="HC344" s="5"/>
      <c r="HD344" s="5"/>
      <c r="HE344" s="5"/>
      <c r="HF344" s="5"/>
      <c r="HG344" s="5"/>
      <c r="HH344" s="5"/>
      <c r="HI344" s="5"/>
      <c r="HJ344" s="5"/>
      <c r="HK344" s="5"/>
      <c r="HL344" s="5"/>
      <c r="HM344" s="5"/>
      <c r="HN344" s="5"/>
      <c r="HO344" s="5"/>
      <c r="HP344" s="5"/>
      <c r="HQ344" s="5"/>
      <c r="HR344" s="5"/>
      <c r="HS344" s="5"/>
      <c r="HT344" s="5"/>
      <c r="HU344" s="5"/>
      <c r="HV344" s="5"/>
      <c r="HW344" s="5"/>
      <c r="HX344" s="5"/>
      <c r="HY344" s="5"/>
      <c r="HZ344" s="5"/>
      <c r="IA344" s="5"/>
      <c r="IB344" s="5"/>
      <c r="IC344" s="5"/>
      <c r="ID344" s="5"/>
      <c r="IE344" s="5"/>
      <c r="IF344" s="5"/>
      <c r="IG344" s="5"/>
      <c r="IH344" s="5"/>
      <c r="II344" s="5"/>
      <c r="IJ344" s="5"/>
      <c r="IK344" s="5"/>
      <c r="IL344" s="5"/>
      <c r="IM344" s="5"/>
      <c r="IN344" s="5"/>
      <c r="IO344" s="5"/>
      <c r="IP344" s="5"/>
      <c r="IQ344" s="5"/>
      <c r="IR344" s="5"/>
      <c r="IS344" s="5"/>
      <c r="IT344" s="5"/>
      <c r="IU344" s="5"/>
      <c r="IV344" s="5"/>
    </row>
    <row r="345" spans="1:256" s="42" customFormat="1" x14ac:dyDescent="0.25">
      <c r="A345" s="6">
        <v>343</v>
      </c>
      <c r="B345" s="7" t="s">
        <v>220</v>
      </c>
      <c r="C345" s="8">
        <v>1987</v>
      </c>
      <c r="D345" s="8">
        <f t="shared" si="14"/>
        <v>34</v>
      </c>
      <c r="E345" s="24" t="s">
        <v>7</v>
      </c>
      <c r="F345" s="24"/>
      <c r="G345" s="10" t="s">
        <v>8</v>
      </c>
      <c r="H345" s="9">
        <v>42916</v>
      </c>
      <c r="I345" s="11">
        <v>114</v>
      </c>
      <c r="J345" s="10" t="s">
        <v>8</v>
      </c>
      <c r="K345" s="9">
        <v>43646</v>
      </c>
      <c r="L345" s="11" t="s">
        <v>30</v>
      </c>
      <c r="M345" s="9">
        <f>K345+365*2</f>
        <v>44376</v>
      </c>
      <c r="N345" s="23" t="str">
        <f t="shared" si="15"/>
        <v>дистанции горные</v>
      </c>
      <c r="O345" s="5"/>
      <c r="P345" s="5"/>
      <c r="Q345" s="47">
        <f>VLOOKUP($B345,[1]Лист1!$B$5:$G$100,5,0)</f>
        <v>0</v>
      </c>
      <c r="R345" s="47">
        <f>VLOOKUP($B345,[1]Лист1!$B$5:$G$100,5,0)</f>
        <v>0</v>
      </c>
      <c r="S345" s="5"/>
      <c r="T345" t="s">
        <v>463</v>
      </c>
      <c r="U345" t="s">
        <v>464</v>
      </c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  <c r="DH345" s="5"/>
      <c r="DI345" s="5"/>
      <c r="DJ345" s="5"/>
      <c r="DK345" s="5"/>
      <c r="DL345" s="5"/>
      <c r="DM345" s="5"/>
      <c r="DN345" s="5"/>
      <c r="DO345" s="5"/>
      <c r="DP345" s="5"/>
      <c r="DQ345" s="5"/>
      <c r="DR345" s="5"/>
      <c r="DS345" s="5"/>
      <c r="DT345" s="5"/>
      <c r="DU345" s="5"/>
      <c r="DV345" s="5"/>
      <c r="DW345" s="5"/>
      <c r="DX345" s="5"/>
      <c r="DY345" s="5"/>
      <c r="DZ345" s="5"/>
      <c r="EA345" s="5"/>
      <c r="EB345" s="5"/>
      <c r="EC345" s="5"/>
      <c r="ED345" s="5"/>
      <c r="EE345" s="5"/>
      <c r="EF345" s="5"/>
      <c r="EG345" s="5"/>
      <c r="EH345" s="5"/>
      <c r="EI345" s="5"/>
      <c r="EJ345" s="5"/>
      <c r="EK345" s="5"/>
      <c r="EL345" s="5"/>
      <c r="EM345" s="5"/>
      <c r="EN345" s="5"/>
      <c r="EO345" s="5"/>
      <c r="EP345" s="5"/>
      <c r="EQ345" s="5"/>
      <c r="ER345" s="5"/>
      <c r="ES345" s="5"/>
      <c r="ET345" s="5"/>
      <c r="EU345" s="5"/>
      <c r="EV345" s="5"/>
      <c r="EW345" s="5"/>
      <c r="EX345" s="5"/>
      <c r="EY345" s="5"/>
      <c r="EZ345" s="5"/>
      <c r="FA345" s="5"/>
      <c r="FB345" s="5"/>
      <c r="FC345" s="5"/>
      <c r="FD345" s="5"/>
      <c r="FE345" s="5"/>
      <c r="FF345" s="5"/>
      <c r="FG345" s="5"/>
      <c r="FH345" s="5"/>
      <c r="FI345" s="5"/>
      <c r="FJ345" s="5"/>
      <c r="FK345" s="5"/>
      <c r="FL345" s="5"/>
      <c r="FM345" s="5"/>
      <c r="FN345" s="5"/>
      <c r="FO345" s="5"/>
      <c r="FP345" s="5"/>
      <c r="FQ345" s="5"/>
      <c r="FR345" s="5"/>
      <c r="FS345" s="5"/>
      <c r="FT345" s="5"/>
      <c r="FU345" s="5"/>
      <c r="FV345" s="5"/>
      <c r="FW345" s="5"/>
      <c r="FX345" s="5"/>
      <c r="FY345" s="5"/>
      <c r="FZ345" s="5"/>
      <c r="GA345" s="5"/>
      <c r="GB345" s="5"/>
      <c r="GC345" s="5"/>
      <c r="GD345" s="5"/>
      <c r="GE345" s="5"/>
      <c r="GF345" s="5"/>
      <c r="GG345" s="5"/>
      <c r="GH345" s="5"/>
      <c r="GI345" s="5"/>
      <c r="GJ345" s="5"/>
      <c r="GK345" s="5"/>
      <c r="GL345" s="5"/>
      <c r="GM345" s="5"/>
      <c r="GN345" s="5"/>
      <c r="GO345" s="5"/>
      <c r="GP345" s="5"/>
      <c r="GQ345" s="5"/>
      <c r="GR345" s="5"/>
      <c r="GS345" s="5"/>
      <c r="GT345" s="5"/>
      <c r="GU345" s="5"/>
      <c r="GV345" s="5"/>
      <c r="GW345" s="5"/>
      <c r="GX345" s="5"/>
      <c r="GY345" s="5"/>
      <c r="GZ345" s="5"/>
      <c r="HA345" s="5"/>
      <c r="HB345" s="5"/>
      <c r="HC345" s="5"/>
      <c r="HD345" s="5"/>
      <c r="HE345" s="5"/>
      <c r="HF345" s="5"/>
      <c r="HG345" s="5"/>
      <c r="HH345" s="5"/>
      <c r="HI345" s="5"/>
      <c r="HJ345" s="5"/>
      <c r="HK345" s="5"/>
      <c r="HL345" s="5"/>
      <c r="HM345" s="5"/>
      <c r="HN345" s="5"/>
      <c r="HO345" s="5"/>
      <c r="HP345" s="5"/>
      <c r="HQ345" s="5"/>
      <c r="HR345" s="5"/>
      <c r="HS345" s="5"/>
      <c r="HT345" s="5"/>
      <c r="HU345" s="5"/>
      <c r="HV345" s="5"/>
      <c r="HW345" s="5"/>
      <c r="HX345" s="5"/>
      <c r="HY345" s="5"/>
      <c r="HZ345" s="5"/>
      <c r="IA345" s="5"/>
      <c r="IB345" s="5"/>
      <c r="IC345" s="5"/>
      <c r="ID345" s="5"/>
      <c r="IE345" s="5"/>
      <c r="IF345" s="5"/>
      <c r="IG345" s="5"/>
      <c r="IH345" s="5"/>
      <c r="II345" s="5"/>
      <c r="IJ345" s="5"/>
      <c r="IK345" s="5"/>
      <c r="IL345" s="5"/>
      <c r="IM345" s="5"/>
      <c r="IN345" s="5"/>
      <c r="IO345" s="5"/>
      <c r="IP345" s="5"/>
      <c r="IQ345" s="5"/>
      <c r="IR345" s="5"/>
      <c r="IS345" s="5"/>
      <c r="IT345" s="5"/>
      <c r="IU345" s="5"/>
      <c r="IV345" s="5"/>
    </row>
    <row r="346" spans="1:256" s="42" customFormat="1" x14ac:dyDescent="0.25">
      <c r="A346" s="6">
        <v>344</v>
      </c>
      <c r="B346" s="7" t="s">
        <v>221</v>
      </c>
      <c r="C346" s="8"/>
      <c r="D346" s="8">
        <f t="shared" si="14"/>
        <v>2021</v>
      </c>
      <c r="E346" s="24" t="s">
        <v>7</v>
      </c>
      <c r="F346" s="24"/>
      <c r="G346" s="10" t="s">
        <v>15</v>
      </c>
      <c r="H346" s="9">
        <v>43202</v>
      </c>
      <c r="I346" s="11">
        <v>73</v>
      </c>
      <c r="J346" s="10" t="s">
        <v>15</v>
      </c>
      <c r="K346" s="9">
        <v>44308</v>
      </c>
      <c r="L346" s="11" t="s">
        <v>365</v>
      </c>
      <c r="M346" s="9">
        <f>K346+365-1</f>
        <v>44672</v>
      </c>
      <c r="N346" s="23" t="str">
        <f t="shared" si="15"/>
        <v>дистанции горные</v>
      </c>
      <c r="O346" s="5"/>
      <c r="P346" s="5"/>
      <c r="Q346" s="47" t="e">
        <f>VLOOKUP($B346,[1]Лист1!$B$5:$G$100,5,0)</f>
        <v>#N/A</v>
      </c>
      <c r="R346" s="47" t="e">
        <f>VLOOKUP($B346,[1]Лист1!$B$5:$G$100,5,0)</f>
        <v>#N/A</v>
      </c>
      <c r="S346" s="5"/>
      <c r="T346" t="s">
        <v>466</v>
      </c>
      <c r="U346" t="s">
        <v>464</v>
      </c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/>
      <c r="DI346" s="5"/>
      <c r="DJ346" s="5"/>
      <c r="DK346" s="5"/>
      <c r="DL346" s="5"/>
      <c r="DM346" s="5"/>
      <c r="DN346" s="5"/>
      <c r="DO346" s="5"/>
      <c r="DP346" s="5"/>
      <c r="DQ346" s="5"/>
      <c r="DR346" s="5"/>
      <c r="DS346" s="5"/>
      <c r="DT346" s="5"/>
      <c r="DU346" s="5"/>
      <c r="DV346" s="5"/>
      <c r="DW346" s="5"/>
      <c r="DX346" s="5"/>
      <c r="DY346" s="5"/>
      <c r="DZ346" s="5"/>
      <c r="EA346" s="5"/>
      <c r="EB346" s="5"/>
      <c r="EC346" s="5"/>
      <c r="ED346" s="5"/>
      <c r="EE346" s="5"/>
      <c r="EF346" s="5"/>
      <c r="EG346" s="5"/>
      <c r="EH346" s="5"/>
      <c r="EI346" s="5"/>
      <c r="EJ346" s="5"/>
      <c r="EK346" s="5"/>
      <c r="EL346" s="5"/>
      <c r="EM346" s="5"/>
      <c r="EN346" s="5"/>
      <c r="EO346" s="5"/>
      <c r="EP346" s="5"/>
      <c r="EQ346" s="5"/>
      <c r="ER346" s="5"/>
      <c r="ES346" s="5"/>
      <c r="ET346" s="5"/>
      <c r="EU346" s="5"/>
      <c r="EV346" s="5"/>
      <c r="EW346" s="5"/>
      <c r="EX346" s="5"/>
      <c r="EY346" s="5"/>
      <c r="EZ346" s="5"/>
      <c r="FA346" s="5"/>
      <c r="FB346" s="5"/>
      <c r="FC346" s="5"/>
      <c r="FD346" s="5"/>
      <c r="FE346" s="5"/>
      <c r="FF346" s="5"/>
      <c r="FG346" s="5"/>
      <c r="FH346" s="5"/>
      <c r="FI346" s="5"/>
      <c r="FJ346" s="5"/>
      <c r="FK346" s="5"/>
      <c r="FL346" s="5"/>
      <c r="FM346" s="5"/>
      <c r="FN346" s="5"/>
      <c r="FO346" s="5"/>
      <c r="FP346" s="5"/>
      <c r="FQ346" s="5"/>
      <c r="FR346" s="5"/>
      <c r="FS346" s="5"/>
      <c r="FT346" s="5"/>
      <c r="FU346" s="5"/>
      <c r="FV346" s="5"/>
      <c r="FW346" s="5"/>
      <c r="FX346" s="5"/>
      <c r="FY346" s="5"/>
      <c r="FZ346" s="5"/>
      <c r="GA346" s="5"/>
      <c r="GB346" s="5"/>
      <c r="GC346" s="5"/>
      <c r="GD346" s="5"/>
      <c r="GE346" s="5"/>
      <c r="GF346" s="5"/>
      <c r="GG346" s="5"/>
      <c r="GH346" s="5"/>
      <c r="GI346" s="5"/>
      <c r="GJ346" s="5"/>
      <c r="GK346" s="5"/>
      <c r="GL346" s="5"/>
      <c r="GM346" s="5"/>
      <c r="GN346" s="5"/>
      <c r="GO346" s="5"/>
      <c r="GP346" s="5"/>
      <c r="GQ346" s="5"/>
      <c r="GR346" s="5"/>
      <c r="GS346" s="5"/>
      <c r="GT346" s="5"/>
      <c r="GU346" s="5"/>
      <c r="GV346" s="5"/>
      <c r="GW346" s="5"/>
      <c r="GX346" s="5"/>
      <c r="GY346" s="5"/>
      <c r="GZ346" s="5"/>
      <c r="HA346" s="5"/>
      <c r="HB346" s="5"/>
      <c r="HC346" s="5"/>
      <c r="HD346" s="5"/>
      <c r="HE346" s="5"/>
      <c r="HF346" s="5"/>
      <c r="HG346" s="5"/>
      <c r="HH346" s="5"/>
      <c r="HI346" s="5"/>
      <c r="HJ346" s="5"/>
      <c r="HK346" s="5"/>
      <c r="HL346" s="5"/>
      <c r="HM346" s="5"/>
      <c r="HN346" s="5"/>
      <c r="HO346" s="5"/>
      <c r="HP346" s="5"/>
      <c r="HQ346" s="5"/>
      <c r="HR346" s="5"/>
      <c r="HS346" s="5"/>
      <c r="HT346" s="5"/>
      <c r="HU346" s="5"/>
      <c r="HV346" s="5"/>
      <c r="HW346" s="5"/>
      <c r="HX346" s="5"/>
      <c r="HY346" s="5"/>
      <c r="HZ346" s="5"/>
      <c r="IA346" s="5"/>
      <c r="IB346" s="5"/>
      <c r="IC346" s="5"/>
      <c r="ID346" s="5"/>
      <c r="IE346" s="5"/>
      <c r="IF346" s="5"/>
      <c r="IG346" s="5"/>
      <c r="IH346" s="5"/>
      <c r="II346" s="5"/>
      <c r="IJ346" s="5"/>
      <c r="IK346" s="5"/>
      <c r="IL346" s="5"/>
      <c r="IM346" s="5"/>
      <c r="IN346" s="5"/>
      <c r="IO346" s="5"/>
      <c r="IP346" s="5"/>
      <c r="IQ346" s="5"/>
      <c r="IR346" s="5"/>
      <c r="IS346" s="5"/>
      <c r="IT346" s="5"/>
      <c r="IU346" s="5"/>
      <c r="IV346" s="5"/>
    </row>
    <row r="347" spans="1:256" s="42" customFormat="1" x14ac:dyDescent="0.25">
      <c r="A347" s="6">
        <v>345</v>
      </c>
      <c r="B347" s="7" t="s">
        <v>222</v>
      </c>
      <c r="C347" s="8"/>
      <c r="D347" s="8">
        <f t="shared" si="14"/>
        <v>2021</v>
      </c>
      <c r="E347" s="24" t="s">
        <v>7</v>
      </c>
      <c r="F347" s="24"/>
      <c r="G347" s="10" t="s">
        <v>15</v>
      </c>
      <c r="H347" s="12">
        <v>41737</v>
      </c>
      <c r="I347" s="11">
        <v>1150</v>
      </c>
      <c r="J347" s="10" t="s">
        <v>15</v>
      </c>
      <c r="K347" s="9">
        <v>44242</v>
      </c>
      <c r="L347" s="11" t="s">
        <v>378</v>
      </c>
      <c r="M347" s="9">
        <f>K347+365-1</f>
        <v>44606</v>
      </c>
      <c r="N347" s="23" t="str">
        <f t="shared" si="15"/>
        <v>дистанции горные</v>
      </c>
      <c r="O347" s="5"/>
      <c r="P347" s="5"/>
      <c r="Q347" s="47" t="e">
        <f>VLOOKUP($B347,[1]Лист1!$B$5:$G$100,5,0)</f>
        <v>#N/A</v>
      </c>
      <c r="R347" s="47" t="e">
        <f>VLOOKUP($B347,[1]Лист1!$B$5:$G$100,5,0)</f>
        <v>#N/A</v>
      </c>
      <c r="S347" s="5"/>
      <c r="T347" t="s">
        <v>463</v>
      </c>
      <c r="U347" t="s">
        <v>467</v>
      </c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  <c r="DE347" s="5"/>
      <c r="DF347" s="5"/>
      <c r="DG347" s="5"/>
      <c r="DH347" s="5"/>
      <c r="DI347" s="5"/>
      <c r="DJ347" s="5"/>
      <c r="DK347" s="5"/>
      <c r="DL347" s="5"/>
      <c r="DM347" s="5"/>
      <c r="DN347" s="5"/>
      <c r="DO347" s="5"/>
      <c r="DP347" s="5"/>
      <c r="DQ347" s="5"/>
      <c r="DR347" s="5"/>
      <c r="DS347" s="5"/>
      <c r="DT347" s="5"/>
      <c r="DU347" s="5"/>
      <c r="DV347" s="5"/>
      <c r="DW347" s="5"/>
      <c r="DX347" s="5"/>
      <c r="DY347" s="5"/>
      <c r="DZ347" s="5"/>
      <c r="EA347" s="5"/>
      <c r="EB347" s="5"/>
      <c r="EC347" s="5"/>
      <c r="ED347" s="5"/>
      <c r="EE347" s="5"/>
      <c r="EF347" s="5"/>
      <c r="EG347" s="5"/>
      <c r="EH347" s="5"/>
      <c r="EI347" s="5"/>
      <c r="EJ347" s="5"/>
      <c r="EK347" s="5"/>
      <c r="EL347" s="5"/>
      <c r="EM347" s="5"/>
      <c r="EN347" s="5"/>
      <c r="EO347" s="5"/>
      <c r="EP347" s="5"/>
      <c r="EQ347" s="5"/>
      <c r="ER347" s="5"/>
      <c r="ES347" s="5"/>
      <c r="ET347" s="5"/>
      <c r="EU347" s="5"/>
      <c r="EV347" s="5"/>
      <c r="EW347" s="5"/>
      <c r="EX347" s="5"/>
      <c r="EY347" s="5"/>
      <c r="EZ347" s="5"/>
      <c r="FA347" s="5"/>
      <c r="FB347" s="5"/>
      <c r="FC347" s="5"/>
      <c r="FD347" s="5"/>
      <c r="FE347" s="5"/>
      <c r="FF347" s="5"/>
      <c r="FG347" s="5"/>
      <c r="FH347" s="5"/>
      <c r="FI347" s="5"/>
      <c r="FJ347" s="5"/>
      <c r="FK347" s="5"/>
      <c r="FL347" s="5"/>
      <c r="FM347" s="5"/>
      <c r="FN347" s="5"/>
      <c r="FO347" s="5"/>
      <c r="FP347" s="5"/>
      <c r="FQ347" s="5"/>
      <c r="FR347" s="5"/>
      <c r="FS347" s="5"/>
      <c r="FT347" s="5"/>
      <c r="FU347" s="5"/>
      <c r="FV347" s="5"/>
      <c r="FW347" s="5"/>
      <c r="FX347" s="5"/>
      <c r="FY347" s="5"/>
      <c r="FZ347" s="5"/>
      <c r="GA347" s="5"/>
      <c r="GB347" s="5"/>
      <c r="GC347" s="5"/>
      <c r="GD347" s="5"/>
      <c r="GE347" s="5"/>
      <c r="GF347" s="5"/>
      <c r="GG347" s="5"/>
      <c r="GH347" s="5"/>
      <c r="GI347" s="5"/>
      <c r="GJ347" s="5"/>
      <c r="GK347" s="5"/>
      <c r="GL347" s="5"/>
      <c r="GM347" s="5"/>
      <c r="GN347" s="5"/>
      <c r="GO347" s="5"/>
      <c r="GP347" s="5"/>
      <c r="GQ347" s="5"/>
      <c r="GR347" s="5"/>
      <c r="GS347" s="5"/>
      <c r="GT347" s="5"/>
      <c r="GU347" s="5"/>
      <c r="GV347" s="5"/>
      <c r="GW347" s="5"/>
      <c r="GX347" s="5"/>
      <c r="GY347" s="5"/>
      <c r="GZ347" s="5"/>
      <c r="HA347" s="5"/>
      <c r="HB347" s="5"/>
      <c r="HC347" s="5"/>
      <c r="HD347" s="5"/>
      <c r="HE347" s="5"/>
      <c r="HF347" s="5"/>
      <c r="HG347" s="5"/>
      <c r="HH347" s="5"/>
      <c r="HI347" s="5"/>
      <c r="HJ347" s="5"/>
      <c r="HK347" s="5"/>
      <c r="HL347" s="5"/>
      <c r="HM347" s="5"/>
      <c r="HN347" s="5"/>
      <c r="HO347" s="5"/>
      <c r="HP347" s="5"/>
      <c r="HQ347" s="5"/>
      <c r="HR347" s="5"/>
      <c r="HS347" s="5"/>
      <c r="HT347" s="5"/>
      <c r="HU347" s="5"/>
      <c r="HV347" s="5"/>
      <c r="HW347" s="5"/>
      <c r="HX347" s="5"/>
      <c r="HY347" s="5"/>
      <c r="HZ347" s="5"/>
      <c r="IA347" s="5"/>
      <c r="IB347" s="5"/>
      <c r="IC347" s="5"/>
      <c r="ID347" s="5"/>
      <c r="IE347" s="5"/>
      <c r="IF347" s="5"/>
      <c r="IG347" s="5"/>
      <c r="IH347" s="5"/>
      <c r="II347" s="5"/>
      <c r="IJ347" s="5"/>
      <c r="IK347" s="5"/>
      <c r="IL347" s="5"/>
      <c r="IM347" s="5"/>
      <c r="IN347" s="5"/>
      <c r="IO347" s="5"/>
      <c r="IP347" s="5"/>
      <c r="IQ347" s="5"/>
      <c r="IR347" s="5"/>
      <c r="IS347" s="5"/>
      <c r="IT347" s="5"/>
      <c r="IU347" s="5"/>
      <c r="IV347" s="5"/>
    </row>
    <row r="348" spans="1:256" s="42" customFormat="1" x14ac:dyDescent="0.25">
      <c r="A348" s="6">
        <v>346</v>
      </c>
      <c r="B348" s="7" t="s">
        <v>223</v>
      </c>
      <c r="C348" s="8">
        <v>1990</v>
      </c>
      <c r="D348" s="8">
        <f t="shared" si="14"/>
        <v>31</v>
      </c>
      <c r="E348" s="24" t="s">
        <v>10</v>
      </c>
      <c r="F348" s="24"/>
      <c r="G348" s="10" t="s">
        <v>8</v>
      </c>
      <c r="H348" s="9">
        <v>42606</v>
      </c>
      <c r="I348" s="10">
        <v>167</v>
      </c>
      <c r="J348" s="10" t="s">
        <v>8</v>
      </c>
      <c r="K348" s="9">
        <v>44067</v>
      </c>
      <c r="L348" s="11" t="s">
        <v>365</v>
      </c>
      <c r="M348" s="9">
        <f>K348+365*2-1</f>
        <v>44796</v>
      </c>
      <c r="N348" s="23" t="str">
        <f t="shared" si="15"/>
        <v>дистанции пешеходные</v>
      </c>
      <c r="O348" s="5"/>
      <c r="P348" s="5"/>
      <c r="Q348" s="47">
        <f>VLOOKUP($B348,[1]Лист1!$B$5:$G$100,5,0)</f>
        <v>230</v>
      </c>
      <c r="R348" s="47">
        <f>VLOOKUP($B348,[1]Лист1!$B$5:$G$100,5,0)</f>
        <v>230</v>
      </c>
      <c r="S348" s="5"/>
      <c r="T348" s="5"/>
      <c r="U348" s="67" t="s">
        <v>461</v>
      </c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  <c r="DE348" s="5"/>
      <c r="DF348" s="5"/>
      <c r="DG348" s="5"/>
      <c r="DH348" s="5"/>
      <c r="DI348" s="5"/>
      <c r="DJ348" s="5"/>
      <c r="DK348" s="5"/>
      <c r="DL348" s="5"/>
      <c r="DM348" s="5"/>
      <c r="DN348" s="5"/>
      <c r="DO348" s="5"/>
      <c r="DP348" s="5"/>
      <c r="DQ348" s="5"/>
      <c r="DR348" s="5"/>
      <c r="DS348" s="5"/>
      <c r="DT348" s="5"/>
      <c r="DU348" s="5"/>
      <c r="DV348" s="5"/>
      <c r="DW348" s="5"/>
      <c r="DX348" s="5"/>
      <c r="DY348" s="5"/>
      <c r="DZ348" s="5"/>
      <c r="EA348" s="5"/>
      <c r="EB348" s="5"/>
      <c r="EC348" s="5"/>
      <c r="ED348" s="5"/>
      <c r="EE348" s="5"/>
      <c r="EF348" s="5"/>
      <c r="EG348" s="5"/>
      <c r="EH348" s="5"/>
      <c r="EI348" s="5"/>
      <c r="EJ348" s="5"/>
      <c r="EK348" s="5"/>
      <c r="EL348" s="5"/>
      <c r="EM348" s="5"/>
      <c r="EN348" s="5"/>
      <c r="EO348" s="5"/>
      <c r="EP348" s="5"/>
      <c r="EQ348" s="5"/>
      <c r="ER348" s="5"/>
      <c r="ES348" s="5"/>
      <c r="ET348" s="5"/>
      <c r="EU348" s="5"/>
      <c r="EV348" s="5"/>
      <c r="EW348" s="5"/>
      <c r="EX348" s="5"/>
      <c r="EY348" s="5"/>
      <c r="EZ348" s="5"/>
      <c r="FA348" s="5"/>
      <c r="FB348" s="5"/>
      <c r="FC348" s="5"/>
      <c r="FD348" s="5"/>
      <c r="FE348" s="5"/>
      <c r="FF348" s="5"/>
      <c r="FG348" s="5"/>
      <c r="FH348" s="5"/>
      <c r="FI348" s="5"/>
      <c r="FJ348" s="5"/>
      <c r="FK348" s="5"/>
      <c r="FL348" s="5"/>
      <c r="FM348" s="5"/>
      <c r="FN348" s="5"/>
      <c r="FO348" s="5"/>
      <c r="FP348" s="5"/>
      <c r="FQ348" s="5"/>
      <c r="FR348" s="5"/>
      <c r="FS348" s="5"/>
      <c r="FT348" s="5"/>
      <c r="FU348" s="5"/>
      <c r="FV348" s="5"/>
      <c r="FW348" s="5"/>
      <c r="FX348" s="5"/>
      <c r="FY348" s="5"/>
      <c r="FZ348" s="5"/>
      <c r="GA348" s="5"/>
      <c r="GB348" s="5"/>
      <c r="GC348" s="5"/>
      <c r="GD348" s="5"/>
      <c r="GE348" s="5"/>
      <c r="GF348" s="5"/>
      <c r="GG348" s="5"/>
      <c r="GH348" s="5"/>
      <c r="GI348" s="5"/>
      <c r="GJ348" s="5"/>
      <c r="GK348" s="5"/>
      <c r="GL348" s="5"/>
      <c r="GM348" s="5"/>
      <c r="GN348" s="5"/>
      <c r="GO348" s="5"/>
      <c r="GP348" s="5"/>
      <c r="GQ348" s="5"/>
      <c r="GR348" s="5"/>
      <c r="GS348" s="5"/>
      <c r="GT348" s="5"/>
      <c r="GU348" s="5"/>
      <c r="GV348" s="5"/>
      <c r="GW348" s="5"/>
      <c r="GX348" s="5"/>
      <c r="GY348" s="5"/>
      <c r="GZ348" s="5"/>
      <c r="HA348" s="5"/>
      <c r="HB348" s="5"/>
      <c r="HC348" s="5"/>
      <c r="HD348" s="5"/>
      <c r="HE348" s="5"/>
      <c r="HF348" s="5"/>
      <c r="HG348" s="5"/>
      <c r="HH348" s="5"/>
      <c r="HI348" s="5"/>
      <c r="HJ348" s="5"/>
      <c r="HK348" s="5"/>
      <c r="HL348" s="5"/>
      <c r="HM348" s="5"/>
      <c r="HN348" s="5"/>
      <c r="HO348" s="5"/>
      <c r="HP348" s="5"/>
      <c r="HQ348" s="5"/>
      <c r="HR348" s="5"/>
      <c r="HS348" s="5"/>
      <c r="HT348" s="5"/>
      <c r="HU348" s="5"/>
      <c r="HV348" s="5"/>
      <c r="HW348" s="5"/>
      <c r="HX348" s="5"/>
      <c r="HY348" s="5"/>
      <c r="HZ348" s="5"/>
      <c r="IA348" s="5"/>
      <c r="IB348" s="5"/>
      <c r="IC348" s="5"/>
      <c r="ID348" s="5"/>
      <c r="IE348" s="5"/>
      <c r="IF348" s="5"/>
      <c r="IG348" s="5"/>
      <c r="IH348" s="5"/>
      <c r="II348" s="5"/>
      <c r="IJ348" s="5"/>
      <c r="IK348" s="5"/>
      <c r="IL348" s="5"/>
      <c r="IM348" s="5"/>
      <c r="IN348" s="5"/>
      <c r="IO348" s="5"/>
      <c r="IP348" s="5"/>
      <c r="IQ348" s="5"/>
      <c r="IR348" s="5"/>
      <c r="IS348" s="5"/>
      <c r="IT348" s="5"/>
      <c r="IU348" s="5"/>
      <c r="IV348" s="5"/>
    </row>
    <row r="349" spans="1:256" s="42" customFormat="1" x14ac:dyDescent="0.25">
      <c r="A349" s="6">
        <v>347</v>
      </c>
      <c r="B349" s="43" t="s">
        <v>345</v>
      </c>
      <c r="C349" s="8"/>
      <c r="D349" s="8">
        <f t="shared" si="14"/>
        <v>2021</v>
      </c>
      <c r="E349" s="24" t="s">
        <v>7</v>
      </c>
      <c r="F349" s="24"/>
      <c r="G349" s="10" t="s">
        <v>15</v>
      </c>
      <c r="H349" s="9">
        <v>43577</v>
      </c>
      <c r="I349" s="11" t="s">
        <v>301</v>
      </c>
      <c r="J349" s="10" t="s">
        <v>15</v>
      </c>
      <c r="K349" s="9">
        <v>44308</v>
      </c>
      <c r="L349" s="11" t="s">
        <v>365</v>
      </c>
      <c r="M349" s="9">
        <f>K349+365-1</f>
        <v>44672</v>
      </c>
      <c r="N349" s="23" t="str">
        <f t="shared" si="15"/>
        <v>дистанции горные</v>
      </c>
      <c r="O349" s="5"/>
      <c r="P349" s="5"/>
      <c r="Q349" s="47" t="e">
        <f>VLOOKUP($B349,[1]Лист1!$B$5:$G$100,5,0)</f>
        <v>#N/A</v>
      </c>
      <c r="R349" s="47" t="e">
        <f>VLOOKUP($B349,[1]Лист1!$B$5:$G$100,5,0)</f>
        <v>#N/A</v>
      </c>
      <c r="S349" s="5"/>
      <c r="T349" t="s">
        <v>463</v>
      </c>
      <c r="U349" t="s">
        <v>467</v>
      </c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/>
      <c r="DE349" s="5"/>
      <c r="DF349" s="5"/>
      <c r="DG349" s="5"/>
      <c r="DH349" s="5"/>
      <c r="DI349" s="5"/>
      <c r="DJ349" s="5"/>
      <c r="DK349" s="5"/>
      <c r="DL349" s="5"/>
      <c r="DM349" s="5"/>
      <c r="DN349" s="5"/>
      <c r="DO349" s="5"/>
      <c r="DP349" s="5"/>
      <c r="DQ349" s="5"/>
      <c r="DR349" s="5"/>
      <c r="DS349" s="5"/>
      <c r="DT349" s="5"/>
      <c r="DU349" s="5"/>
      <c r="DV349" s="5"/>
      <c r="DW349" s="5"/>
      <c r="DX349" s="5"/>
      <c r="DY349" s="5"/>
      <c r="DZ349" s="5"/>
      <c r="EA349" s="5"/>
      <c r="EB349" s="5"/>
      <c r="EC349" s="5"/>
      <c r="ED349" s="5"/>
      <c r="EE349" s="5"/>
      <c r="EF349" s="5"/>
      <c r="EG349" s="5"/>
      <c r="EH349" s="5"/>
      <c r="EI349" s="5"/>
      <c r="EJ349" s="5"/>
      <c r="EK349" s="5"/>
      <c r="EL349" s="5"/>
      <c r="EM349" s="5"/>
      <c r="EN349" s="5"/>
      <c r="EO349" s="5"/>
      <c r="EP349" s="5"/>
      <c r="EQ349" s="5"/>
      <c r="ER349" s="5"/>
      <c r="ES349" s="5"/>
      <c r="ET349" s="5"/>
      <c r="EU349" s="5"/>
      <c r="EV349" s="5"/>
      <c r="EW349" s="5"/>
      <c r="EX349" s="5"/>
      <c r="EY349" s="5"/>
      <c r="EZ349" s="5"/>
      <c r="FA349" s="5"/>
      <c r="FB349" s="5"/>
      <c r="FC349" s="5"/>
      <c r="FD349" s="5"/>
      <c r="FE349" s="5"/>
      <c r="FF349" s="5"/>
      <c r="FG349" s="5"/>
      <c r="FH349" s="5"/>
      <c r="FI349" s="5"/>
      <c r="FJ349" s="5"/>
      <c r="FK349" s="5"/>
      <c r="FL349" s="5"/>
      <c r="FM349" s="5"/>
      <c r="FN349" s="5"/>
      <c r="FO349" s="5"/>
      <c r="FP349" s="5"/>
      <c r="FQ349" s="5"/>
      <c r="FR349" s="5"/>
      <c r="FS349" s="5"/>
      <c r="FT349" s="5"/>
      <c r="FU349" s="5"/>
      <c r="FV349" s="5"/>
      <c r="FW349" s="5"/>
      <c r="FX349" s="5"/>
      <c r="FY349" s="5"/>
      <c r="FZ349" s="5"/>
      <c r="GA349" s="5"/>
      <c r="GB349" s="5"/>
      <c r="GC349" s="5"/>
      <c r="GD349" s="5"/>
      <c r="GE349" s="5"/>
      <c r="GF349" s="5"/>
      <c r="GG349" s="5"/>
      <c r="GH349" s="5"/>
      <c r="GI349" s="5"/>
      <c r="GJ349" s="5"/>
      <c r="GK349" s="5"/>
      <c r="GL349" s="5"/>
      <c r="GM349" s="5"/>
      <c r="GN349" s="5"/>
      <c r="GO349" s="5"/>
      <c r="GP349" s="5"/>
      <c r="GQ349" s="5"/>
      <c r="GR349" s="5"/>
      <c r="GS349" s="5"/>
      <c r="GT349" s="5"/>
      <c r="GU349" s="5"/>
      <c r="GV349" s="5"/>
      <c r="GW349" s="5"/>
      <c r="GX349" s="5"/>
      <c r="GY349" s="5"/>
      <c r="GZ349" s="5"/>
      <c r="HA349" s="5"/>
      <c r="HB349" s="5"/>
      <c r="HC349" s="5"/>
      <c r="HD349" s="5"/>
      <c r="HE349" s="5"/>
      <c r="HF349" s="5"/>
      <c r="HG349" s="5"/>
      <c r="HH349" s="5"/>
      <c r="HI349" s="5"/>
      <c r="HJ349" s="5"/>
      <c r="HK349" s="5"/>
      <c r="HL349" s="5"/>
      <c r="HM349" s="5"/>
      <c r="HN349" s="5"/>
      <c r="HO349" s="5"/>
      <c r="HP349" s="5"/>
      <c r="HQ349" s="5"/>
      <c r="HR349" s="5"/>
      <c r="HS349" s="5"/>
      <c r="HT349" s="5"/>
      <c r="HU349" s="5"/>
      <c r="HV349" s="5"/>
      <c r="HW349" s="5"/>
      <c r="HX349" s="5"/>
      <c r="HY349" s="5"/>
      <c r="HZ349" s="5"/>
      <c r="IA349" s="5"/>
      <c r="IB349" s="5"/>
      <c r="IC349" s="5"/>
      <c r="ID349" s="5"/>
      <c r="IE349" s="5"/>
      <c r="IF349" s="5"/>
      <c r="IG349" s="5"/>
      <c r="IH349" s="5"/>
      <c r="II349" s="5"/>
      <c r="IJ349" s="5"/>
      <c r="IK349" s="5"/>
      <c r="IL349" s="5"/>
      <c r="IM349" s="5"/>
      <c r="IN349" s="5"/>
      <c r="IO349" s="5"/>
      <c r="IP349" s="5"/>
      <c r="IQ349" s="5"/>
      <c r="IR349" s="5"/>
      <c r="IS349" s="5"/>
      <c r="IT349" s="5"/>
      <c r="IU349" s="5"/>
      <c r="IV349" s="5"/>
    </row>
    <row r="350" spans="1:256" s="42" customFormat="1" x14ac:dyDescent="0.25">
      <c r="A350" s="6">
        <v>348</v>
      </c>
      <c r="B350" s="7" t="s">
        <v>224</v>
      </c>
      <c r="C350" s="8">
        <v>1996</v>
      </c>
      <c r="D350" s="8">
        <f t="shared" si="14"/>
        <v>25</v>
      </c>
      <c r="E350" s="24" t="s">
        <v>7</v>
      </c>
      <c r="F350" s="24"/>
      <c r="G350" s="10" t="s">
        <v>15</v>
      </c>
      <c r="H350" s="9">
        <v>42097</v>
      </c>
      <c r="I350" s="8">
        <v>1174</v>
      </c>
      <c r="J350" s="10" t="s">
        <v>15</v>
      </c>
      <c r="K350" s="9">
        <v>44242</v>
      </c>
      <c r="L350" s="11" t="s">
        <v>378</v>
      </c>
      <c r="M350" s="9">
        <f>K350+365-1</f>
        <v>44606</v>
      </c>
      <c r="N350" s="23" t="str">
        <f t="shared" si="15"/>
        <v>дистанции горные</v>
      </c>
      <c r="O350" s="5"/>
      <c r="P350" s="5"/>
      <c r="Q350" s="47" t="e">
        <f>VLOOKUP($B350,[1]Лист1!$B$5:$G$100,5,0)</f>
        <v>#N/A</v>
      </c>
      <c r="R350" s="47" t="e">
        <f>VLOOKUP($B350,[1]Лист1!$B$5:$G$100,5,0)</f>
        <v>#N/A</v>
      </c>
      <c r="S350" s="5"/>
      <c r="T350" s="5"/>
      <c r="U350" s="67" t="s">
        <v>461</v>
      </c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/>
      <c r="DD350" s="5"/>
      <c r="DE350" s="5"/>
      <c r="DF350" s="5"/>
      <c r="DG350" s="5"/>
      <c r="DH350" s="5"/>
      <c r="DI350" s="5"/>
      <c r="DJ350" s="5"/>
      <c r="DK350" s="5"/>
      <c r="DL350" s="5"/>
      <c r="DM350" s="5"/>
      <c r="DN350" s="5"/>
      <c r="DO350" s="5"/>
      <c r="DP350" s="5"/>
      <c r="DQ350" s="5"/>
      <c r="DR350" s="5"/>
      <c r="DS350" s="5"/>
      <c r="DT350" s="5"/>
      <c r="DU350" s="5"/>
      <c r="DV350" s="5"/>
      <c r="DW350" s="5"/>
      <c r="DX350" s="5"/>
      <c r="DY350" s="5"/>
      <c r="DZ350" s="5"/>
      <c r="EA350" s="5"/>
      <c r="EB350" s="5"/>
      <c r="EC350" s="5"/>
      <c r="ED350" s="5"/>
      <c r="EE350" s="5"/>
      <c r="EF350" s="5"/>
      <c r="EG350" s="5"/>
      <c r="EH350" s="5"/>
      <c r="EI350" s="5"/>
      <c r="EJ350" s="5"/>
      <c r="EK350" s="5"/>
      <c r="EL350" s="5"/>
      <c r="EM350" s="5"/>
      <c r="EN350" s="5"/>
      <c r="EO350" s="5"/>
      <c r="EP350" s="5"/>
      <c r="EQ350" s="5"/>
      <c r="ER350" s="5"/>
      <c r="ES350" s="5"/>
      <c r="ET350" s="5"/>
      <c r="EU350" s="5"/>
      <c r="EV350" s="5"/>
      <c r="EW350" s="5"/>
      <c r="EX350" s="5"/>
      <c r="EY350" s="5"/>
      <c r="EZ350" s="5"/>
      <c r="FA350" s="5"/>
      <c r="FB350" s="5"/>
      <c r="FC350" s="5"/>
      <c r="FD350" s="5"/>
      <c r="FE350" s="5"/>
      <c r="FF350" s="5"/>
      <c r="FG350" s="5"/>
      <c r="FH350" s="5"/>
      <c r="FI350" s="5"/>
      <c r="FJ350" s="5"/>
      <c r="FK350" s="5"/>
      <c r="FL350" s="5"/>
      <c r="FM350" s="5"/>
      <c r="FN350" s="5"/>
      <c r="FO350" s="5"/>
      <c r="FP350" s="5"/>
      <c r="FQ350" s="5"/>
      <c r="FR350" s="5"/>
      <c r="FS350" s="5"/>
      <c r="FT350" s="5"/>
      <c r="FU350" s="5"/>
      <c r="FV350" s="5"/>
      <c r="FW350" s="5"/>
      <c r="FX350" s="5"/>
      <c r="FY350" s="5"/>
      <c r="FZ350" s="5"/>
      <c r="GA350" s="5"/>
      <c r="GB350" s="5"/>
      <c r="GC350" s="5"/>
      <c r="GD350" s="5"/>
      <c r="GE350" s="5"/>
      <c r="GF350" s="5"/>
      <c r="GG350" s="5"/>
      <c r="GH350" s="5"/>
      <c r="GI350" s="5"/>
      <c r="GJ350" s="5"/>
      <c r="GK350" s="5"/>
      <c r="GL350" s="5"/>
      <c r="GM350" s="5"/>
      <c r="GN350" s="5"/>
      <c r="GO350" s="5"/>
      <c r="GP350" s="5"/>
      <c r="GQ350" s="5"/>
      <c r="GR350" s="5"/>
      <c r="GS350" s="5"/>
      <c r="GT350" s="5"/>
      <c r="GU350" s="5"/>
      <c r="GV350" s="5"/>
      <c r="GW350" s="5"/>
      <c r="GX350" s="5"/>
      <c r="GY350" s="5"/>
      <c r="GZ350" s="5"/>
      <c r="HA350" s="5"/>
      <c r="HB350" s="5"/>
      <c r="HC350" s="5"/>
      <c r="HD350" s="5"/>
      <c r="HE350" s="5"/>
      <c r="HF350" s="5"/>
      <c r="HG350" s="5"/>
      <c r="HH350" s="5"/>
      <c r="HI350" s="5"/>
      <c r="HJ350" s="5"/>
      <c r="HK350" s="5"/>
      <c r="HL350" s="5"/>
      <c r="HM350" s="5"/>
      <c r="HN350" s="5"/>
      <c r="HO350" s="5"/>
      <c r="HP350" s="5"/>
      <c r="HQ350" s="5"/>
      <c r="HR350" s="5"/>
      <c r="HS350" s="5"/>
      <c r="HT350" s="5"/>
      <c r="HU350" s="5"/>
      <c r="HV350" s="5"/>
      <c r="HW350" s="5"/>
      <c r="HX350" s="5"/>
      <c r="HY350" s="5"/>
      <c r="HZ350" s="5"/>
      <c r="IA350" s="5"/>
      <c r="IB350" s="5"/>
      <c r="IC350" s="5"/>
      <c r="ID350" s="5"/>
      <c r="IE350" s="5"/>
      <c r="IF350" s="5"/>
      <c r="IG350" s="5"/>
      <c r="IH350" s="5"/>
      <c r="II350" s="5"/>
      <c r="IJ350" s="5"/>
      <c r="IK350" s="5"/>
      <c r="IL350" s="5"/>
      <c r="IM350" s="5"/>
      <c r="IN350" s="5"/>
      <c r="IO350" s="5"/>
      <c r="IP350" s="5"/>
      <c r="IQ350" s="5"/>
      <c r="IR350" s="5"/>
      <c r="IS350" s="5"/>
      <c r="IT350" s="5"/>
      <c r="IU350" s="5"/>
      <c r="IV350" s="5"/>
    </row>
    <row r="351" spans="1:256" s="42" customFormat="1" x14ac:dyDescent="0.25">
      <c r="A351" s="6">
        <v>349</v>
      </c>
      <c r="B351" s="24" t="s">
        <v>245</v>
      </c>
      <c r="C351" s="8"/>
      <c r="D351" s="8">
        <f t="shared" si="14"/>
        <v>2021</v>
      </c>
      <c r="E351" s="24" t="s">
        <v>7</v>
      </c>
      <c r="F351" s="24"/>
      <c r="G351" s="10" t="s">
        <v>15</v>
      </c>
      <c r="H351" s="9">
        <v>43326</v>
      </c>
      <c r="I351" s="11" t="s">
        <v>362</v>
      </c>
      <c r="J351" s="10" t="s">
        <v>15</v>
      </c>
      <c r="K351" s="9">
        <v>44067</v>
      </c>
      <c r="L351" s="11" t="s">
        <v>365</v>
      </c>
      <c r="M351" s="9">
        <f>K351+365-1</f>
        <v>44431</v>
      </c>
      <c r="N351" s="23" t="str">
        <f t="shared" si="15"/>
        <v>дистанции горные</v>
      </c>
      <c r="O351" s="5"/>
      <c r="P351" s="5"/>
      <c r="Q351" s="47" t="e">
        <f>VLOOKUP($B351,[1]Лист1!$B$5:$G$100,5,0)</f>
        <v>#N/A</v>
      </c>
      <c r="R351" s="47" t="e">
        <f>VLOOKUP($B351,[1]Лист1!$B$5:$G$100,5,0)</f>
        <v>#N/A</v>
      </c>
      <c r="S351" s="5"/>
      <c r="T351" t="s">
        <v>466</v>
      </c>
      <c r="U351" t="s">
        <v>464</v>
      </c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  <c r="DE351" s="5"/>
      <c r="DF351" s="5"/>
      <c r="DG351" s="5"/>
      <c r="DH351" s="5"/>
      <c r="DI351" s="5"/>
      <c r="DJ351" s="5"/>
      <c r="DK351" s="5"/>
      <c r="DL351" s="5"/>
      <c r="DM351" s="5"/>
      <c r="DN351" s="5"/>
      <c r="DO351" s="5"/>
      <c r="DP351" s="5"/>
      <c r="DQ351" s="5"/>
      <c r="DR351" s="5"/>
      <c r="DS351" s="5"/>
      <c r="DT351" s="5"/>
      <c r="DU351" s="5"/>
      <c r="DV351" s="5"/>
      <c r="DW351" s="5"/>
      <c r="DX351" s="5"/>
      <c r="DY351" s="5"/>
      <c r="DZ351" s="5"/>
      <c r="EA351" s="5"/>
      <c r="EB351" s="5"/>
      <c r="EC351" s="5"/>
      <c r="ED351" s="5"/>
      <c r="EE351" s="5"/>
      <c r="EF351" s="5"/>
      <c r="EG351" s="5"/>
      <c r="EH351" s="5"/>
      <c r="EI351" s="5"/>
      <c r="EJ351" s="5"/>
      <c r="EK351" s="5"/>
      <c r="EL351" s="5"/>
      <c r="EM351" s="5"/>
      <c r="EN351" s="5"/>
      <c r="EO351" s="5"/>
      <c r="EP351" s="5"/>
      <c r="EQ351" s="5"/>
      <c r="ER351" s="5"/>
      <c r="ES351" s="5"/>
      <c r="ET351" s="5"/>
      <c r="EU351" s="5"/>
      <c r="EV351" s="5"/>
      <c r="EW351" s="5"/>
      <c r="EX351" s="5"/>
      <c r="EY351" s="5"/>
      <c r="EZ351" s="5"/>
      <c r="FA351" s="5"/>
      <c r="FB351" s="5"/>
      <c r="FC351" s="5"/>
      <c r="FD351" s="5"/>
      <c r="FE351" s="5"/>
      <c r="FF351" s="5"/>
      <c r="FG351" s="5"/>
      <c r="FH351" s="5"/>
      <c r="FI351" s="5"/>
      <c r="FJ351" s="5"/>
      <c r="FK351" s="5"/>
      <c r="FL351" s="5"/>
      <c r="FM351" s="5"/>
      <c r="FN351" s="5"/>
      <c r="FO351" s="5"/>
      <c r="FP351" s="5"/>
      <c r="FQ351" s="5"/>
      <c r="FR351" s="5"/>
      <c r="FS351" s="5"/>
      <c r="FT351" s="5"/>
      <c r="FU351" s="5"/>
      <c r="FV351" s="5"/>
      <c r="FW351" s="5"/>
      <c r="FX351" s="5"/>
      <c r="FY351" s="5"/>
      <c r="FZ351" s="5"/>
      <c r="GA351" s="5"/>
      <c r="GB351" s="5"/>
      <c r="GC351" s="5"/>
      <c r="GD351" s="5"/>
      <c r="GE351" s="5"/>
      <c r="GF351" s="5"/>
      <c r="GG351" s="5"/>
      <c r="GH351" s="5"/>
      <c r="GI351" s="5"/>
      <c r="GJ351" s="5"/>
      <c r="GK351" s="5"/>
      <c r="GL351" s="5"/>
      <c r="GM351" s="5"/>
      <c r="GN351" s="5"/>
      <c r="GO351" s="5"/>
      <c r="GP351" s="5"/>
      <c r="GQ351" s="5"/>
      <c r="GR351" s="5"/>
      <c r="GS351" s="5"/>
      <c r="GT351" s="5"/>
      <c r="GU351" s="5"/>
      <c r="GV351" s="5"/>
      <c r="GW351" s="5"/>
      <c r="GX351" s="5"/>
      <c r="GY351" s="5"/>
      <c r="GZ351" s="5"/>
      <c r="HA351" s="5"/>
      <c r="HB351" s="5"/>
      <c r="HC351" s="5"/>
      <c r="HD351" s="5"/>
      <c r="HE351" s="5"/>
      <c r="HF351" s="5"/>
      <c r="HG351" s="5"/>
      <c r="HH351" s="5"/>
      <c r="HI351" s="5"/>
      <c r="HJ351" s="5"/>
      <c r="HK351" s="5"/>
      <c r="HL351" s="5"/>
      <c r="HM351" s="5"/>
      <c r="HN351" s="5"/>
      <c r="HO351" s="5"/>
      <c r="HP351" s="5"/>
      <c r="HQ351" s="5"/>
      <c r="HR351" s="5"/>
      <c r="HS351" s="5"/>
      <c r="HT351" s="5"/>
      <c r="HU351" s="5"/>
      <c r="HV351" s="5"/>
      <c r="HW351" s="5"/>
      <c r="HX351" s="5"/>
      <c r="HY351" s="5"/>
      <c r="HZ351" s="5"/>
      <c r="IA351" s="5"/>
      <c r="IB351" s="5"/>
      <c r="IC351" s="5"/>
      <c r="ID351" s="5"/>
      <c r="IE351" s="5"/>
      <c r="IF351" s="5"/>
      <c r="IG351" s="5"/>
      <c r="IH351" s="5"/>
      <c r="II351" s="5"/>
      <c r="IJ351" s="5"/>
      <c r="IK351" s="5"/>
      <c r="IL351" s="5"/>
      <c r="IM351" s="5"/>
      <c r="IN351" s="5"/>
      <c r="IO351" s="5"/>
      <c r="IP351" s="5"/>
      <c r="IQ351" s="5"/>
      <c r="IR351" s="5"/>
      <c r="IS351" s="5"/>
      <c r="IT351" s="5"/>
      <c r="IU351" s="5"/>
      <c r="IV351" s="5"/>
    </row>
    <row r="352" spans="1:256" s="42" customFormat="1" x14ac:dyDescent="0.25">
      <c r="A352" s="6">
        <v>350</v>
      </c>
      <c r="B352" s="24" t="s">
        <v>225</v>
      </c>
      <c r="C352" s="8"/>
      <c r="D352" s="8">
        <f t="shared" si="14"/>
        <v>2021</v>
      </c>
      <c r="E352" s="24" t="s">
        <v>32</v>
      </c>
      <c r="F352" s="24"/>
      <c r="G352" s="10" t="s">
        <v>15</v>
      </c>
      <c r="H352" s="9">
        <v>43066</v>
      </c>
      <c r="I352" s="11">
        <v>237</v>
      </c>
      <c r="J352" s="10" t="s">
        <v>266</v>
      </c>
      <c r="K352" s="9"/>
      <c r="L352" s="11"/>
      <c r="M352" s="9"/>
      <c r="N352" s="23" t="str">
        <f t="shared" si="15"/>
        <v/>
      </c>
      <c r="O352" s="5"/>
      <c r="P352" s="5"/>
      <c r="Q352" s="47" t="e">
        <f>VLOOKUP($B352,[1]Лист1!$B$5:$G$100,5,0)</f>
        <v>#N/A</v>
      </c>
      <c r="R352" s="47" t="e">
        <f>VLOOKUP($B352,[1]Лист1!$B$5:$G$100,5,0)</f>
        <v>#N/A</v>
      </c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  <c r="DG352" s="5"/>
      <c r="DH352" s="5"/>
      <c r="DI352" s="5"/>
      <c r="DJ352" s="5"/>
      <c r="DK352" s="5"/>
      <c r="DL352" s="5"/>
      <c r="DM352" s="5"/>
      <c r="DN352" s="5"/>
      <c r="DO352" s="5"/>
      <c r="DP352" s="5"/>
      <c r="DQ352" s="5"/>
      <c r="DR352" s="5"/>
      <c r="DS352" s="5"/>
      <c r="DT352" s="5"/>
      <c r="DU352" s="5"/>
      <c r="DV352" s="5"/>
      <c r="DW352" s="5"/>
      <c r="DX352" s="5"/>
      <c r="DY352" s="5"/>
      <c r="DZ352" s="5"/>
      <c r="EA352" s="5"/>
      <c r="EB352" s="5"/>
      <c r="EC352" s="5"/>
      <c r="ED352" s="5"/>
      <c r="EE352" s="5"/>
      <c r="EF352" s="5"/>
      <c r="EG352" s="5"/>
      <c r="EH352" s="5"/>
      <c r="EI352" s="5"/>
      <c r="EJ352" s="5"/>
      <c r="EK352" s="5"/>
      <c r="EL352" s="5"/>
      <c r="EM352" s="5"/>
      <c r="EN352" s="5"/>
      <c r="EO352" s="5"/>
      <c r="EP352" s="5"/>
      <c r="EQ352" s="5"/>
      <c r="ER352" s="5"/>
      <c r="ES352" s="5"/>
      <c r="ET352" s="5"/>
      <c r="EU352" s="5"/>
      <c r="EV352" s="5"/>
      <c r="EW352" s="5"/>
      <c r="EX352" s="5"/>
      <c r="EY352" s="5"/>
      <c r="EZ352" s="5"/>
      <c r="FA352" s="5"/>
      <c r="FB352" s="5"/>
      <c r="FC352" s="5"/>
      <c r="FD352" s="5"/>
      <c r="FE352" s="5"/>
      <c r="FF352" s="5"/>
      <c r="FG352" s="5"/>
      <c r="FH352" s="5"/>
      <c r="FI352" s="5"/>
      <c r="FJ352" s="5"/>
      <c r="FK352" s="5"/>
      <c r="FL352" s="5"/>
      <c r="FM352" s="5"/>
      <c r="FN352" s="5"/>
      <c r="FO352" s="5"/>
      <c r="FP352" s="5"/>
      <c r="FQ352" s="5"/>
      <c r="FR352" s="5"/>
      <c r="FS352" s="5"/>
      <c r="FT352" s="5"/>
      <c r="FU352" s="5"/>
      <c r="FV352" s="5"/>
      <c r="FW352" s="5"/>
      <c r="FX352" s="5"/>
      <c r="FY352" s="5"/>
      <c r="FZ352" s="5"/>
      <c r="GA352" s="5"/>
      <c r="GB352" s="5"/>
      <c r="GC352" s="5"/>
      <c r="GD352" s="5"/>
      <c r="GE352" s="5"/>
      <c r="GF352" s="5"/>
      <c r="GG352" s="5"/>
      <c r="GH352" s="5"/>
      <c r="GI352" s="5"/>
      <c r="GJ352" s="5"/>
      <c r="GK352" s="5"/>
      <c r="GL352" s="5"/>
      <c r="GM352" s="5"/>
      <c r="GN352" s="5"/>
      <c r="GO352" s="5"/>
      <c r="GP352" s="5"/>
      <c r="GQ352" s="5"/>
      <c r="GR352" s="5"/>
      <c r="GS352" s="5"/>
      <c r="GT352" s="5"/>
      <c r="GU352" s="5"/>
      <c r="GV352" s="5"/>
      <c r="GW352" s="5"/>
      <c r="GX352" s="5"/>
      <c r="GY352" s="5"/>
      <c r="GZ352" s="5"/>
      <c r="HA352" s="5"/>
      <c r="HB352" s="5"/>
      <c r="HC352" s="5"/>
      <c r="HD352" s="5"/>
      <c r="HE352" s="5"/>
      <c r="HF352" s="5"/>
      <c r="HG352" s="5"/>
      <c r="HH352" s="5"/>
      <c r="HI352" s="5"/>
      <c r="HJ352" s="5"/>
      <c r="HK352" s="5"/>
      <c r="HL352" s="5"/>
      <c r="HM352" s="5"/>
      <c r="HN352" s="5"/>
      <c r="HO352" s="5"/>
      <c r="HP352" s="5"/>
      <c r="HQ352" s="5"/>
      <c r="HR352" s="5"/>
      <c r="HS352" s="5"/>
      <c r="HT352" s="5"/>
      <c r="HU352" s="5"/>
      <c r="HV352" s="5"/>
      <c r="HW352" s="5"/>
      <c r="HX352" s="5"/>
      <c r="HY352" s="5"/>
      <c r="HZ352" s="5"/>
      <c r="IA352" s="5"/>
      <c r="IB352" s="5"/>
      <c r="IC352" s="5"/>
      <c r="ID352" s="5"/>
      <c r="IE352" s="5"/>
      <c r="IF352" s="5"/>
      <c r="IG352" s="5"/>
      <c r="IH352" s="5"/>
      <c r="II352" s="5"/>
      <c r="IJ352" s="5"/>
      <c r="IK352" s="5"/>
      <c r="IL352" s="5"/>
      <c r="IM352" s="5"/>
      <c r="IN352" s="5"/>
      <c r="IO352" s="5"/>
      <c r="IP352" s="5"/>
      <c r="IQ352" s="5"/>
      <c r="IR352" s="5"/>
      <c r="IS352" s="5"/>
      <c r="IT352" s="5"/>
      <c r="IU352" s="5"/>
      <c r="IV352" s="5"/>
    </row>
    <row r="353" spans="1:256" s="42" customFormat="1" x14ac:dyDescent="0.25">
      <c r="A353" s="6">
        <v>351</v>
      </c>
      <c r="B353" s="7" t="s">
        <v>226</v>
      </c>
      <c r="C353" s="8"/>
      <c r="D353" s="8">
        <f t="shared" si="14"/>
        <v>2021</v>
      </c>
      <c r="E353" s="24" t="s">
        <v>7</v>
      </c>
      <c r="F353" s="24"/>
      <c r="G353" s="10" t="s">
        <v>8</v>
      </c>
      <c r="H353" s="12">
        <v>41043</v>
      </c>
      <c r="I353" s="11">
        <v>1500</v>
      </c>
      <c r="J353" s="10" t="s">
        <v>8</v>
      </c>
      <c r="K353" s="9">
        <v>44242</v>
      </c>
      <c r="L353" s="11" t="s">
        <v>25</v>
      </c>
      <c r="M353" s="9">
        <f>K353+365*2-1</f>
        <v>44971</v>
      </c>
      <c r="N353" s="23" t="str">
        <f t="shared" si="15"/>
        <v>дистанции горные</v>
      </c>
      <c r="O353" s="5"/>
      <c r="P353" s="5"/>
      <c r="Q353" s="47" t="e">
        <f>VLOOKUP($B353,[1]Лист1!$B$5:$G$100,5,0)</f>
        <v>#N/A</v>
      </c>
      <c r="R353" s="47" t="e">
        <f>VLOOKUP($B353,[1]Лист1!$B$5:$G$100,5,0)</f>
        <v>#N/A</v>
      </c>
      <c r="S353" s="5"/>
      <c r="T353" t="s">
        <v>466</v>
      </c>
      <c r="U353" t="s">
        <v>464</v>
      </c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  <c r="DE353" s="5"/>
      <c r="DF353" s="5"/>
      <c r="DG353" s="5"/>
      <c r="DH353" s="5"/>
      <c r="DI353" s="5"/>
      <c r="DJ353" s="5"/>
      <c r="DK353" s="5"/>
      <c r="DL353" s="5"/>
      <c r="DM353" s="5"/>
      <c r="DN353" s="5"/>
      <c r="DO353" s="5"/>
      <c r="DP353" s="5"/>
      <c r="DQ353" s="5"/>
      <c r="DR353" s="5"/>
      <c r="DS353" s="5"/>
      <c r="DT353" s="5"/>
      <c r="DU353" s="5"/>
      <c r="DV353" s="5"/>
      <c r="DW353" s="5"/>
      <c r="DX353" s="5"/>
      <c r="DY353" s="5"/>
      <c r="DZ353" s="5"/>
      <c r="EA353" s="5"/>
      <c r="EB353" s="5"/>
      <c r="EC353" s="5"/>
      <c r="ED353" s="5"/>
      <c r="EE353" s="5"/>
      <c r="EF353" s="5"/>
      <c r="EG353" s="5"/>
      <c r="EH353" s="5"/>
      <c r="EI353" s="5"/>
      <c r="EJ353" s="5"/>
      <c r="EK353" s="5"/>
      <c r="EL353" s="5"/>
      <c r="EM353" s="5"/>
      <c r="EN353" s="5"/>
      <c r="EO353" s="5"/>
      <c r="EP353" s="5"/>
      <c r="EQ353" s="5"/>
      <c r="ER353" s="5"/>
      <c r="ES353" s="5"/>
      <c r="ET353" s="5"/>
      <c r="EU353" s="5"/>
      <c r="EV353" s="5"/>
      <c r="EW353" s="5"/>
      <c r="EX353" s="5"/>
      <c r="EY353" s="5"/>
      <c r="EZ353" s="5"/>
      <c r="FA353" s="5"/>
      <c r="FB353" s="5"/>
      <c r="FC353" s="5"/>
      <c r="FD353" s="5"/>
      <c r="FE353" s="5"/>
      <c r="FF353" s="5"/>
      <c r="FG353" s="5"/>
      <c r="FH353" s="5"/>
      <c r="FI353" s="5"/>
      <c r="FJ353" s="5"/>
      <c r="FK353" s="5"/>
      <c r="FL353" s="5"/>
      <c r="FM353" s="5"/>
      <c r="FN353" s="5"/>
      <c r="FO353" s="5"/>
      <c r="FP353" s="5"/>
      <c r="FQ353" s="5"/>
      <c r="FR353" s="5"/>
      <c r="FS353" s="5"/>
      <c r="FT353" s="5"/>
      <c r="FU353" s="5"/>
      <c r="FV353" s="5"/>
      <c r="FW353" s="5"/>
      <c r="FX353" s="5"/>
      <c r="FY353" s="5"/>
      <c r="FZ353" s="5"/>
      <c r="GA353" s="5"/>
      <c r="GB353" s="5"/>
      <c r="GC353" s="5"/>
      <c r="GD353" s="5"/>
      <c r="GE353" s="5"/>
      <c r="GF353" s="5"/>
      <c r="GG353" s="5"/>
      <c r="GH353" s="5"/>
      <c r="GI353" s="5"/>
      <c r="GJ353" s="5"/>
      <c r="GK353" s="5"/>
      <c r="GL353" s="5"/>
      <c r="GM353" s="5"/>
      <c r="GN353" s="5"/>
      <c r="GO353" s="5"/>
      <c r="GP353" s="5"/>
      <c r="GQ353" s="5"/>
      <c r="GR353" s="5"/>
      <c r="GS353" s="5"/>
      <c r="GT353" s="5"/>
      <c r="GU353" s="5"/>
      <c r="GV353" s="5"/>
      <c r="GW353" s="5"/>
      <c r="GX353" s="5"/>
      <c r="GY353" s="5"/>
      <c r="GZ353" s="5"/>
      <c r="HA353" s="5"/>
      <c r="HB353" s="5"/>
      <c r="HC353" s="5"/>
      <c r="HD353" s="5"/>
      <c r="HE353" s="5"/>
      <c r="HF353" s="5"/>
      <c r="HG353" s="5"/>
      <c r="HH353" s="5"/>
      <c r="HI353" s="5"/>
      <c r="HJ353" s="5"/>
      <c r="HK353" s="5"/>
      <c r="HL353" s="5"/>
      <c r="HM353" s="5"/>
      <c r="HN353" s="5"/>
      <c r="HO353" s="5"/>
      <c r="HP353" s="5"/>
      <c r="HQ353" s="5"/>
      <c r="HR353" s="5"/>
      <c r="HS353" s="5"/>
      <c r="HT353" s="5"/>
      <c r="HU353" s="5"/>
      <c r="HV353" s="5"/>
      <c r="HW353" s="5"/>
      <c r="HX353" s="5"/>
      <c r="HY353" s="5"/>
      <c r="HZ353" s="5"/>
      <c r="IA353" s="5"/>
      <c r="IB353" s="5"/>
      <c r="IC353" s="5"/>
      <c r="ID353" s="5"/>
      <c r="IE353" s="5"/>
      <c r="IF353" s="5"/>
      <c r="IG353" s="5"/>
      <c r="IH353" s="5"/>
      <c r="II353" s="5"/>
      <c r="IJ353" s="5"/>
      <c r="IK353" s="5"/>
      <c r="IL353" s="5"/>
      <c r="IM353" s="5"/>
      <c r="IN353" s="5"/>
      <c r="IO353" s="5"/>
      <c r="IP353" s="5"/>
      <c r="IQ353" s="5"/>
      <c r="IR353" s="5"/>
      <c r="IS353" s="5"/>
      <c r="IT353" s="5"/>
      <c r="IU353" s="5"/>
      <c r="IV353" s="5"/>
    </row>
    <row r="354" spans="1:256" s="42" customFormat="1" x14ac:dyDescent="0.25">
      <c r="A354" s="6">
        <v>352</v>
      </c>
      <c r="B354" s="24" t="s">
        <v>313</v>
      </c>
      <c r="C354" s="8"/>
      <c r="D354" s="8">
        <f t="shared" si="14"/>
        <v>2021</v>
      </c>
      <c r="E354" s="24" t="s">
        <v>7</v>
      </c>
      <c r="F354" s="24"/>
      <c r="G354" s="10" t="s">
        <v>15</v>
      </c>
      <c r="H354" s="9">
        <v>43577</v>
      </c>
      <c r="I354" s="11" t="s">
        <v>301</v>
      </c>
      <c r="J354" s="10" t="s">
        <v>15</v>
      </c>
      <c r="K354" s="9">
        <v>44308</v>
      </c>
      <c r="L354" s="11" t="s">
        <v>365</v>
      </c>
      <c r="M354" s="9">
        <f>K354+365-1</f>
        <v>44672</v>
      </c>
      <c r="N354" s="23" t="str">
        <f t="shared" si="15"/>
        <v>дистанции горные</v>
      </c>
      <c r="O354" s="5"/>
      <c r="P354" s="5"/>
      <c r="Q354" s="47" t="e">
        <f>VLOOKUP($B354,[1]Лист1!$B$5:$G$100,5,0)</f>
        <v>#N/A</v>
      </c>
      <c r="R354" s="47" t="e">
        <f>VLOOKUP($B354,[1]Лист1!$B$5:$G$100,5,0)</f>
        <v>#N/A</v>
      </c>
      <c r="S354" s="5"/>
      <c r="T354" t="s">
        <v>466</v>
      </c>
      <c r="U354" t="s">
        <v>469</v>
      </c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  <c r="DH354" s="5"/>
      <c r="DI354" s="5"/>
      <c r="DJ354" s="5"/>
      <c r="DK354" s="5"/>
      <c r="DL354" s="5"/>
      <c r="DM354" s="5"/>
      <c r="DN354" s="5"/>
      <c r="DO354" s="5"/>
      <c r="DP354" s="5"/>
      <c r="DQ354" s="5"/>
      <c r="DR354" s="5"/>
      <c r="DS354" s="5"/>
      <c r="DT354" s="5"/>
      <c r="DU354" s="5"/>
      <c r="DV354" s="5"/>
      <c r="DW354" s="5"/>
      <c r="DX354" s="5"/>
      <c r="DY354" s="5"/>
      <c r="DZ354" s="5"/>
      <c r="EA354" s="5"/>
      <c r="EB354" s="5"/>
      <c r="EC354" s="5"/>
      <c r="ED354" s="5"/>
      <c r="EE354" s="5"/>
      <c r="EF354" s="5"/>
      <c r="EG354" s="5"/>
      <c r="EH354" s="5"/>
      <c r="EI354" s="5"/>
      <c r="EJ354" s="5"/>
      <c r="EK354" s="5"/>
      <c r="EL354" s="5"/>
      <c r="EM354" s="5"/>
      <c r="EN354" s="5"/>
      <c r="EO354" s="5"/>
      <c r="EP354" s="5"/>
      <c r="EQ354" s="5"/>
      <c r="ER354" s="5"/>
      <c r="ES354" s="5"/>
      <c r="ET354" s="5"/>
      <c r="EU354" s="5"/>
      <c r="EV354" s="5"/>
      <c r="EW354" s="5"/>
      <c r="EX354" s="5"/>
      <c r="EY354" s="5"/>
      <c r="EZ354" s="5"/>
      <c r="FA354" s="5"/>
      <c r="FB354" s="5"/>
      <c r="FC354" s="5"/>
      <c r="FD354" s="5"/>
      <c r="FE354" s="5"/>
      <c r="FF354" s="5"/>
      <c r="FG354" s="5"/>
      <c r="FH354" s="5"/>
      <c r="FI354" s="5"/>
      <c r="FJ354" s="5"/>
      <c r="FK354" s="5"/>
      <c r="FL354" s="5"/>
      <c r="FM354" s="5"/>
      <c r="FN354" s="5"/>
      <c r="FO354" s="5"/>
      <c r="FP354" s="5"/>
      <c r="FQ354" s="5"/>
      <c r="FR354" s="5"/>
      <c r="FS354" s="5"/>
      <c r="FT354" s="5"/>
      <c r="FU354" s="5"/>
      <c r="FV354" s="5"/>
      <c r="FW354" s="5"/>
      <c r="FX354" s="5"/>
      <c r="FY354" s="5"/>
      <c r="FZ354" s="5"/>
      <c r="GA354" s="5"/>
      <c r="GB354" s="5"/>
      <c r="GC354" s="5"/>
      <c r="GD354" s="5"/>
      <c r="GE354" s="5"/>
      <c r="GF354" s="5"/>
      <c r="GG354" s="5"/>
      <c r="GH354" s="5"/>
      <c r="GI354" s="5"/>
      <c r="GJ354" s="5"/>
      <c r="GK354" s="5"/>
      <c r="GL354" s="5"/>
      <c r="GM354" s="5"/>
      <c r="GN354" s="5"/>
      <c r="GO354" s="5"/>
      <c r="GP354" s="5"/>
      <c r="GQ354" s="5"/>
      <c r="GR354" s="5"/>
      <c r="GS354" s="5"/>
      <c r="GT354" s="5"/>
      <c r="GU354" s="5"/>
      <c r="GV354" s="5"/>
      <c r="GW354" s="5"/>
      <c r="GX354" s="5"/>
      <c r="GY354" s="5"/>
      <c r="GZ354" s="5"/>
      <c r="HA354" s="5"/>
      <c r="HB354" s="5"/>
      <c r="HC354" s="5"/>
      <c r="HD354" s="5"/>
      <c r="HE354" s="5"/>
      <c r="HF354" s="5"/>
      <c r="HG354" s="5"/>
      <c r="HH354" s="5"/>
      <c r="HI354" s="5"/>
      <c r="HJ354" s="5"/>
      <c r="HK354" s="5"/>
      <c r="HL354" s="5"/>
      <c r="HM354" s="5"/>
      <c r="HN354" s="5"/>
      <c r="HO354" s="5"/>
      <c r="HP354" s="5"/>
      <c r="HQ354" s="5"/>
      <c r="HR354" s="5"/>
      <c r="HS354" s="5"/>
      <c r="HT354" s="5"/>
      <c r="HU354" s="5"/>
      <c r="HV354" s="5"/>
      <c r="HW354" s="5"/>
      <c r="HX354" s="5"/>
      <c r="HY354" s="5"/>
      <c r="HZ354" s="5"/>
      <c r="IA354" s="5"/>
      <c r="IB354" s="5"/>
      <c r="IC354" s="5"/>
      <c r="ID354" s="5"/>
      <c r="IE354" s="5"/>
      <c r="IF354" s="5"/>
      <c r="IG354" s="5"/>
      <c r="IH354" s="5"/>
      <c r="II354" s="5"/>
      <c r="IJ354" s="5"/>
      <c r="IK354" s="5"/>
      <c r="IL354" s="5"/>
      <c r="IM354" s="5"/>
      <c r="IN354" s="5"/>
      <c r="IO354" s="5"/>
      <c r="IP354" s="5"/>
      <c r="IQ354" s="5"/>
      <c r="IR354" s="5"/>
      <c r="IS354" s="5"/>
      <c r="IT354" s="5"/>
      <c r="IU354" s="5"/>
      <c r="IV354" s="5"/>
    </row>
    <row r="355" spans="1:256" s="42" customFormat="1" x14ac:dyDescent="0.25">
      <c r="A355" s="6">
        <v>353</v>
      </c>
      <c r="B355" s="7" t="s">
        <v>227</v>
      </c>
      <c r="C355" s="8">
        <v>0</v>
      </c>
      <c r="D355" s="8">
        <f t="shared" si="14"/>
        <v>2021</v>
      </c>
      <c r="E355" s="24" t="s">
        <v>14</v>
      </c>
      <c r="F355" s="24"/>
      <c r="G355" s="10" t="s">
        <v>15</v>
      </c>
      <c r="H355" s="9">
        <v>43066</v>
      </c>
      <c r="I355" s="11">
        <v>237</v>
      </c>
      <c r="J355" s="10" t="s">
        <v>266</v>
      </c>
      <c r="K355" s="9"/>
      <c r="L355" s="11"/>
      <c r="M355" s="9"/>
      <c r="N355" s="23" t="str">
        <f t="shared" si="15"/>
        <v/>
      </c>
      <c r="O355" s="5"/>
      <c r="P355" s="5"/>
      <c r="Q355" s="47" t="e">
        <f>VLOOKUP($B355,[1]Лист1!$B$5:$G$100,5,0)</f>
        <v>#N/A</v>
      </c>
      <c r="R355" s="47" t="e">
        <f>VLOOKUP($B355,[1]Лист1!$B$5:$G$100,5,0)</f>
        <v>#N/A</v>
      </c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  <c r="DE355" s="5"/>
      <c r="DF355" s="5"/>
      <c r="DG355" s="5"/>
      <c r="DH355" s="5"/>
      <c r="DI355" s="5"/>
      <c r="DJ355" s="5"/>
      <c r="DK355" s="5"/>
      <c r="DL355" s="5"/>
      <c r="DM355" s="5"/>
      <c r="DN355" s="5"/>
      <c r="DO355" s="5"/>
      <c r="DP355" s="5"/>
      <c r="DQ355" s="5"/>
      <c r="DR355" s="5"/>
      <c r="DS355" s="5"/>
      <c r="DT355" s="5"/>
      <c r="DU355" s="5"/>
      <c r="DV355" s="5"/>
      <c r="DW355" s="5"/>
      <c r="DX355" s="5"/>
      <c r="DY355" s="5"/>
      <c r="DZ355" s="5"/>
      <c r="EA355" s="5"/>
      <c r="EB355" s="5"/>
      <c r="EC355" s="5"/>
      <c r="ED355" s="5"/>
      <c r="EE355" s="5"/>
      <c r="EF355" s="5"/>
      <c r="EG355" s="5"/>
      <c r="EH355" s="5"/>
      <c r="EI355" s="5"/>
      <c r="EJ355" s="5"/>
      <c r="EK355" s="5"/>
      <c r="EL355" s="5"/>
      <c r="EM355" s="5"/>
      <c r="EN355" s="5"/>
      <c r="EO355" s="5"/>
      <c r="EP355" s="5"/>
      <c r="EQ355" s="5"/>
      <c r="ER355" s="5"/>
      <c r="ES355" s="5"/>
      <c r="ET355" s="5"/>
      <c r="EU355" s="5"/>
      <c r="EV355" s="5"/>
      <c r="EW355" s="5"/>
      <c r="EX355" s="5"/>
      <c r="EY355" s="5"/>
      <c r="EZ355" s="5"/>
      <c r="FA355" s="5"/>
      <c r="FB355" s="5"/>
      <c r="FC355" s="5"/>
      <c r="FD355" s="5"/>
      <c r="FE355" s="5"/>
      <c r="FF355" s="5"/>
      <c r="FG355" s="5"/>
      <c r="FH355" s="5"/>
      <c r="FI355" s="5"/>
      <c r="FJ355" s="5"/>
      <c r="FK355" s="5"/>
      <c r="FL355" s="5"/>
      <c r="FM355" s="5"/>
      <c r="FN355" s="5"/>
      <c r="FO355" s="5"/>
      <c r="FP355" s="5"/>
      <c r="FQ355" s="5"/>
      <c r="FR355" s="5"/>
      <c r="FS355" s="5"/>
      <c r="FT355" s="5"/>
      <c r="FU355" s="5"/>
      <c r="FV355" s="5"/>
      <c r="FW355" s="5"/>
      <c r="FX355" s="5"/>
      <c r="FY355" s="5"/>
      <c r="FZ355" s="5"/>
      <c r="GA355" s="5"/>
      <c r="GB355" s="5"/>
      <c r="GC355" s="5"/>
      <c r="GD355" s="5"/>
      <c r="GE355" s="5"/>
      <c r="GF355" s="5"/>
      <c r="GG355" s="5"/>
      <c r="GH355" s="5"/>
      <c r="GI355" s="5"/>
      <c r="GJ355" s="5"/>
      <c r="GK355" s="5"/>
      <c r="GL355" s="5"/>
      <c r="GM355" s="5"/>
      <c r="GN355" s="5"/>
      <c r="GO355" s="5"/>
      <c r="GP355" s="5"/>
      <c r="GQ355" s="5"/>
      <c r="GR355" s="5"/>
      <c r="GS355" s="5"/>
      <c r="GT355" s="5"/>
      <c r="GU355" s="5"/>
      <c r="GV355" s="5"/>
      <c r="GW355" s="5"/>
      <c r="GX355" s="5"/>
      <c r="GY355" s="5"/>
      <c r="GZ355" s="5"/>
      <c r="HA355" s="5"/>
      <c r="HB355" s="5"/>
      <c r="HC355" s="5"/>
      <c r="HD355" s="5"/>
      <c r="HE355" s="5"/>
      <c r="HF355" s="5"/>
      <c r="HG355" s="5"/>
      <c r="HH355" s="5"/>
      <c r="HI355" s="5"/>
      <c r="HJ355" s="5"/>
      <c r="HK355" s="5"/>
      <c r="HL355" s="5"/>
      <c r="HM355" s="5"/>
      <c r="HN355" s="5"/>
      <c r="HO355" s="5"/>
      <c r="HP355" s="5"/>
      <c r="HQ355" s="5"/>
      <c r="HR355" s="5"/>
      <c r="HS355" s="5"/>
      <c r="HT355" s="5"/>
      <c r="HU355" s="5"/>
      <c r="HV355" s="5"/>
      <c r="HW355" s="5"/>
      <c r="HX355" s="5"/>
      <c r="HY355" s="5"/>
      <c r="HZ355" s="5"/>
      <c r="IA355" s="5"/>
      <c r="IB355" s="5"/>
      <c r="IC355" s="5"/>
      <c r="ID355" s="5"/>
      <c r="IE355" s="5"/>
      <c r="IF355" s="5"/>
      <c r="IG355" s="5"/>
      <c r="IH355" s="5"/>
      <c r="II355" s="5"/>
      <c r="IJ355" s="5"/>
      <c r="IK355" s="5"/>
      <c r="IL355" s="5"/>
      <c r="IM355" s="5"/>
      <c r="IN355" s="5"/>
      <c r="IO355" s="5"/>
      <c r="IP355" s="5"/>
      <c r="IQ355" s="5"/>
      <c r="IR355" s="5"/>
      <c r="IS355" s="5"/>
      <c r="IT355" s="5"/>
      <c r="IU355" s="5"/>
      <c r="IV355" s="5"/>
    </row>
    <row r="356" spans="1:256" s="42" customFormat="1" x14ac:dyDescent="0.25">
      <c r="A356" s="6">
        <v>354</v>
      </c>
      <c r="B356" s="7" t="s">
        <v>228</v>
      </c>
      <c r="C356" s="8"/>
      <c r="D356" s="8">
        <f t="shared" si="14"/>
        <v>2021</v>
      </c>
      <c r="E356" s="24" t="s">
        <v>7</v>
      </c>
      <c r="F356" s="24"/>
      <c r="G356" s="10" t="s">
        <v>8</v>
      </c>
      <c r="H356" s="9">
        <v>43090</v>
      </c>
      <c r="I356" s="11">
        <v>259</v>
      </c>
      <c r="J356" s="10" t="s">
        <v>8</v>
      </c>
      <c r="K356" s="9">
        <v>43827</v>
      </c>
      <c r="L356" s="11" t="s">
        <v>368</v>
      </c>
      <c r="M356" s="9">
        <f>K356+365*2</f>
        <v>44557</v>
      </c>
      <c r="N356" s="23" t="str">
        <f t="shared" si="15"/>
        <v>дистанции горные</v>
      </c>
      <c r="O356" s="5"/>
      <c r="P356" s="5"/>
      <c r="Q356" s="47" t="e">
        <f>VLOOKUP($B356,[1]Лист1!$B$5:$G$100,5,0)</f>
        <v>#N/A</v>
      </c>
      <c r="R356" s="47" t="e">
        <f>VLOOKUP($B356,[1]Лист1!$B$5:$G$100,5,0)</f>
        <v>#N/A</v>
      </c>
      <c r="S356" s="5"/>
      <c r="T356" t="s">
        <v>466</v>
      </c>
      <c r="U356" t="s">
        <v>464</v>
      </c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  <c r="DE356" s="5"/>
      <c r="DF356" s="5"/>
      <c r="DG356" s="5"/>
      <c r="DH356" s="5"/>
      <c r="DI356" s="5"/>
      <c r="DJ356" s="5"/>
      <c r="DK356" s="5"/>
      <c r="DL356" s="5"/>
      <c r="DM356" s="5"/>
      <c r="DN356" s="5"/>
      <c r="DO356" s="5"/>
      <c r="DP356" s="5"/>
      <c r="DQ356" s="5"/>
      <c r="DR356" s="5"/>
      <c r="DS356" s="5"/>
      <c r="DT356" s="5"/>
      <c r="DU356" s="5"/>
      <c r="DV356" s="5"/>
      <c r="DW356" s="5"/>
      <c r="DX356" s="5"/>
      <c r="DY356" s="5"/>
      <c r="DZ356" s="5"/>
      <c r="EA356" s="5"/>
      <c r="EB356" s="5"/>
      <c r="EC356" s="5"/>
      <c r="ED356" s="5"/>
      <c r="EE356" s="5"/>
      <c r="EF356" s="5"/>
      <c r="EG356" s="5"/>
      <c r="EH356" s="5"/>
      <c r="EI356" s="5"/>
      <c r="EJ356" s="5"/>
      <c r="EK356" s="5"/>
      <c r="EL356" s="5"/>
      <c r="EM356" s="5"/>
      <c r="EN356" s="5"/>
      <c r="EO356" s="5"/>
      <c r="EP356" s="5"/>
      <c r="EQ356" s="5"/>
      <c r="ER356" s="5"/>
      <c r="ES356" s="5"/>
      <c r="ET356" s="5"/>
      <c r="EU356" s="5"/>
      <c r="EV356" s="5"/>
      <c r="EW356" s="5"/>
      <c r="EX356" s="5"/>
      <c r="EY356" s="5"/>
      <c r="EZ356" s="5"/>
      <c r="FA356" s="5"/>
      <c r="FB356" s="5"/>
      <c r="FC356" s="5"/>
      <c r="FD356" s="5"/>
      <c r="FE356" s="5"/>
      <c r="FF356" s="5"/>
      <c r="FG356" s="5"/>
      <c r="FH356" s="5"/>
      <c r="FI356" s="5"/>
      <c r="FJ356" s="5"/>
      <c r="FK356" s="5"/>
      <c r="FL356" s="5"/>
      <c r="FM356" s="5"/>
      <c r="FN356" s="5"/>
      <c r="FO356" s="5"/>
      <c r="FP356" s="5"/>
      <c r="FQ356" s="5"/>
      <c r="FR356" s="5"/>
      <c r="FS356" s="5"/>
      <c r="FT356" s="5"/>
      <c r="FU356" s="5"/>
      <c r="FV356" s="5"/>
      <c r="FW356" s="5"/>
      <c r="FX356" s="5"/>
      <c r="FY356" s="5"/>
      <c r="FZ356" s="5"/>
      <c r="GA356" s="5"/>
      <c r="GB356" s="5"/>
      <c r="GC356" s="5"/>
      <c r="GD356" s="5"/>
      <c r="GE356" s="5"/>
      <c r="GF356" s="5"/>
      <c r="GG356" s="5"/>
      <c r="GH356" s="5"/>
      <c r="GI356" s="5"/>
      <c r="GJ356" s="5"/>
      <c r="GK356" s="5"/>
      <c r="GL356" s="5"/>
      <c r="GM356" s="5"/>
      <c r="GN356" s="5"/>
      <c r="GO356" s="5"/>
      <c r="GP356" s="5"/>
      <c r="GQ356" s="5"/>
      <c r="GR356" s="5"/>
      <c r="GS356" s="5"/>
      <c r="GT356" s="5"/>
      <c r="GU356" s="5"/>
      <c r="GV356" s="5"/>
      <c r="GW356" s="5"/>
      <c r="GX356" s="5"/>
      <c r="GY356" s="5"/>
      <c r="GZ356" s="5"/>
      <c r="HA356" s="5"/>
      <c r="HB356" s="5"/>
      <c r="HC356" s="5"/>
      <c r="HD356" s="5"/>
      <c r="HE356" s="5"/>
      <c r="HF356" s="5"/>
      <c r="HG356" s="5"/>
      <c r="HH356" s="5"/>
      <c r="HI356" s="5"/>
      <c r="HJ356" s="5"/>
      <c r="HK356" s="5"/>
      <c r="HL356" s="5"/>
      <c r="HM356" s="5"/>
      <c r="HN356" s="5"/>
      <c r="HO356" s="5"/>
      <c r="HP356" s="5"/>
      <c r="HQ356" s="5"/>
      <c r="HR356" s="5"/>
      <c r="HS356" s="5"/>
      <c r="HT356" s="5"/>
      <c r="HU356" s="5"/>
      <c r="HV356" s="5"/>
      <c r="HW356" s="5"/>
      <c r="HX356" s="5"/>
      <c r="HY356" s="5"/>
      <c r="HZ356" s="5"/>
      <c r="IA356" s="5"/>
      <c r="IB356" s="5"/>
      <c r="IC356" s="5"/>
      <c r="ID356" s="5"/>
      <c r="IE356" s="5"/>
      <c r="IF356" s="5"/>
      <c r="IG356" s="5"/>
      <c r="IH356" s="5"/>
      <c r="II356" s="5"/>
      <c r="IJ356" s="5"/>
      <c r="IK356" s="5"/>
      <c r="IL356" s="5"/>
      <c r="IM356" s="5"/>
      <c r="IN356" s="5"/>
      <c r="IO356" s="5"/>
      <c r="IP356" s="5"/>
      <c r="IQ356" s="5"/>
      <c r="IR356" s="5"/>
      <c r="IS356" s="5"/>
      <c r="IT356" s="5"/>
      <c r="IU356" s="5"/>
      <c r="IV356" s="5"/>
    </row>
    <row r="357" spans="1:256" s="42" customFormat="1" x14ac:dyDescent="0.25">
      <c r="A357" s="6">
        <v>355</v>
      </c>
      <c r="B357" s="13" t="s">
        <v>229</v>
      </c>
      <c r="C357" s="8">
        <v>1972</v>
      </c>
      <c r="D357" s="8">
        <f t="shared" si="14"/>
        <v>49</v>
      </c>
      <c r="E357" s="24" t="s">
        <v>10</v>
      </c>
      <c r="F357" s="24" t="s">
        <v>356</v>
      </c>
      <c r="G357" s="10" t="s">
        <v>73</v>
      </c>
      <c r="H357" s="9">
        <v>41843</v>
      </c>
      <c r="I357" s="11" t="s">
        <v>263</v>
      </c>
      <c r="J357" s="10" t="s">
        <v>73</v>
      </c>
      <c r="K357" s="9">
        <v>43451</v>
      </c>
      <c r="L357" s="11" t="s">
        <v>267</v>
      </c>
      <c r="M357" s="9">
        <f>K357+365*4</f>
        <v>44911</v>
      </c>
      <c r="N357" s="23" t="str">
        <f t="shared" si="15"/>
        <v>дистанции пешеходные</v>
      </c>
      <c r="O357" s="5"/>
      <c r="P357" s="5"/>
      <c r="Q357" s="47">
        <f>VLOOKUP($B357,[1]Лист1!$B$5:$G$100,5,0)</f>
        <v>70</v>
      </c>
      <c r="R357" s="47">
        <f>VLOOKUP($B357,[1]Лист1!$B$5:$G$100,5,0)</f>
        <v>70</v>
      </c>
      <c r="S357" s="5"/>
      <c r="T357" s="5"/>
      <c r="U357" s="67" t="s">
        <v>461</v>
      </c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  <c r="DG357" s="5"/>
      <c r="DH357" s="5"/>
      <c r="DI357" s="5"/>
      <c r="DJ357" s="5"/>
      <c r="DK357" s="5"/>
      <c r="DL357" s="5"/>
      <c r="DM357" s="5"/>
      <c r="DN357" s="5"/>
      <c r="DO357" s="5"/>
      <c r="DP357" s="5"/>
      <c r="DQ357" s="5"/>
      <c r="DR357" s="5"/>
      <c r="DS357" s="5"/>
      <c r="DT357" s="5"/>
      <c r="DU357" s="5"/>
      <c r="DV357" s="5"/>
      <c r="DW357" s="5"/>
      <c r="DX357" s="5"/>
      <c r="DY357" s="5"/>
      <c r="DZ357" s="5"/>
      <c r="EA357" s="5"/>
      <c r="EB357" s="5"/>
      <c r="EC357" s="5"/>
      <c r="ED357" s="5"/>
      <c r="EE357" s="5"/>
      <c r="EF357" s="5"/>
      <c r="EG357" s="5"/>
      <c r="EH357" s="5"/>
      <c r="EI357" s="5"/>
      <c r="EJ357" s="5"/>
      <c r="EK357" s="5"/>
      <c r="EL357" s="5"/>
      <c r="EM357" s="5"/>
      <c r="EN357" s="5"/>
      <c r="EO357" s="5"/>
      <c r="EP357" s="5"/>
      <c r="EQ357" s="5"/>
      <c r="ER357" s="5"/>
      <c r="ES357" s="5"/>
      <c r="ET357" s="5"/>
      <c r="EU357" s="5"/>
      <c r="EV357" s="5"/>
      <c r="EW357" s="5"/>
      <c r="EX357" s="5"/>
      <c r="EY357" s="5"/>
      <c r="EZ357" s="5"/>
      <c r="FA357" s="5"/>
      <c r="FB357" s="5"/>
      <c r="FC357" s="5"/>
      <c r="FD357" s="5"/>
      <c r="FE357" s="5"/>
      <c r="FF357" s="5"/>
      <c r="FG357" s="5"/>
      <c r="FH357" s="5"/>
      <c r="FI357" s="5"/>
      <c r="FJ357" s="5"/>
      <c r="FK357" s="5"/>
      <c r="FL357" s="5"/>
      <c r="FM357" s="5"/>
      <c r="FN357" s="5"/>
      <c r="FO357" s="5"/>
      <c r="FP357" s="5"/>
      <c r="FQ357" s="5"/>
      <c r="FR357" s="5"/>
      <c r="FS357" s="5"/>
      <c r="FT357" s="5"/>
      <c r="FU357" s="5"/>
      <c r="FV357" s="5"/>
      <c r="FW357" s="5"/>
      <c r="FX357" s="5"/>
      <c r="FY357" s="5"/>
      <c r="FZ357" s="5"/>
      <c r="GA357" s="5"/>
      <c r="GB357" s="5"/>
      <c r="GC357" s="5"/>
      <c r="GD357" s="5"/>
      <c r="GE357" s="5"/>
      <c r="GF357" s="5"/>
      <c r="GG357" s="5"/>
      <c r="GH357" s="5"/>
      <c r="GI357" s="5"/>
      <c r="GJ357" s="5"/>
      <c r="GK357" s="5"/>
      <c r="GL357" s="5"/>
      <c r="GM357" s="5"/>
      <c r="GN357" s="5"/>
      <c r="GO357" s="5"/>
      <c r="GP357" s="5"/>
      <c r="GQ357" s="5"/>
      <c r="GR357" s="5"/>
      <c r="GS357" s="5"/>
      <c r="GT357" s="5"/>
      <c r="GU357" s="5"/>
      <c r="GV357" s="5"/>
      <c r="GW357" s="5"/>
      <c r="GX357" s="5"/>
      <c r="GY357" s="5"/>
      <c r="GZ357" s="5"/>
      <c r="HA357" s="5"/>
      <c r="HB357" s="5"/>
      <c r="HC357" s="5"/>
      <c r="HD357" s="5"/>
      <c r="HE357" s="5"/>
      <c r="HF357" s="5"/>
      <c r="HG357" s="5"/>
      <c r="HH357" s="5"/>
      <c r="HI357" s="5"/>
      <c r="HJ357" s="5"/>
      <c r="HK357" s="5"/>
      <c r="HL357" s="5"/>
      <c r="HM357" s="5"/>
      <c r="HN357" s="5"/>
      <c r="HO357" s="5"/>
      <c r="HP357" s="5"/>
      <c r="HQ357" s="5"/>
      <c r="HR357" s="5"/>
      <c r="HS357" s="5"/>
      <c r="HT357" s="5"/>
      <c r="HU357" s="5"/>
      <c r="HV357" s="5"/>
      <c r="HW357" s="5"/>
      <c r="HX357" s="5"/>
      <c r="HY357" s="5"/>
      <c r="HZ357" s="5"/>
      <c r="IA357" s="5"/>
      <c r="IB357" s="5"/>
      <c r="IC357" s="5"/>
      <c r="ID357" s="5"/>
      <c r="IE357" s="5"/>
      <c r="IF357" s="5"/>
      <c r="IG357" s="5"/>
      <c r="IH357" s="5"/>
      <c r="II357" s="5"/>
      <c r="IJ357" s="5"/>
      <c r="IK357" s="5"/>
      <c r="IL357" s="5"/>
      <c r="IM357" s="5"/>
      <c r="IN357" s="5"/>
      <c r="IO357" s="5"/>
      <c r="IP357" s="5"/>
      <c r="IQ357" s="5"/>
      <c r="IR357" s="5"/>
      <c r="IS357" s="5"/>
      <c r="IT357" s="5"/>
      <c r="IU357" s="5"/>
      <c r="IV357" s="5"/>
    </row>
    <row r="358" spans="1:256" s="42" customFormat="1" x14ac:dyDescent="0.25">
      <c r="A358" s="6">
        <v>356</v>
      </c>
      <c r="B358" s="7" t="s">
        <v>230</v>
      </c>
      <c r="C358" s="8">
        <v>2003</v>
      </c>
      <c r="D358" s="8">
        <f t="shared" si="14"/>
        <v>18</v>
      </c>
      <c r="E358" s="24" t="s">
        <v>10</v>
      </c>
      <c r="F358" s="24"/>
      <c r="G358" s="10" t="s">
        <v>11</v>
      </c>
      <c r="H358" s="9">
        <v>43146</v>
      </c>
      <c r="I358" s="10" t="s">
        <v>25</v>
      </c>
      <c r="J358" s="10" t="s">
        <v>266</v>
      </c>
      <c r="K358" s="9"/>
      <c r="L358" s="11"/>
      <c r="M358" s="9"/>
      <c r="N358" s="23" t="str">
        <f t="shared" si="15"/>
        <v/>
      </c>
      <c r="O358" s="5"/>
      <c r="P358" s="5"/>
      <c r="Q358" s="47">
        <f>VLOOKUP($B358,[1]Лист1!$B$5:$G$100,5,0)</f>
        <v>0</v>
      </c>
      <c r="R358" s="47">
        <f>VLOOKUP($B358,[1]Лист1!$B$5:$G$100,5,0)</f>
        <v>0</v>
      </c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  <c r="DE358" s="5"/>
      <c r="DF358" s="5"/>
      <c r="DG358" s="5"/>
      <c r="DH358" s="5"/>
      <c r="DI358" s="5"/>
      <c r="DJ358" s="5"/>
      <c r="DK358" s="5"/>
      <c r="DL358" s="5"/>
      <c r="DM358" s="5"/>
      <c r="DN358" s="5"/>
      <c r="DO358" s="5"/>
      <c r="DP358" s="5"/>
      <c r="DQ358" s="5"/>
      <c r="DR358" s="5"/>
      <c r="DS358" s="5"/>
      <c r="DT358" s="5"/>
      <c r="DU358" s="5"/>
      <c r="DV358" s="5"/>
      <c r="DW358" s="5"/>
      <c r="DX358" s="5"/>
      <c r="DY358" s="5"/>
      <c r="DZ358" s="5"/>
      <c r="EA358" s="5"/>
      <c r="EB358" s="5"/>
      <c r="EC358" s="5"/>
      <c r="ED358" s="5"/>
      <c r="EE358" s="5"/>
      <c r="EF358" s="5"/>
      <c r="EG358" s="5"/>
      <c r="EH358" s="5"/>
      <c r="EI358" s="5"/>
      <c r="EJ358" s="5"/>
      <c r="EK358" s="5"/>
      <c r="EL358" s="5"/>
      <c r="EM358" s="5"/>
      <c r="EN358" s="5"/>
      <c r="EO358" s="5"/>
      <c r="EP358" s="5"/>
      <c r="EQ358" s="5"/>
      <c r="ER358" s="5"/>
      <c r="ES358" s="5"/>
      <c r="ET358" s="5"/>
      <c r="EU358" s="5"/>
      <c r="EV358" s="5"/>
      <c r="EW358" s="5"/>
      <c r="EX358" s="5"/>
      <c r="EY358" s="5"/>
      <c r="EZ358" s="5"/>
      <c r="FA358" s="5"/>
      <c r="FB358" s="5"/>
      <c r="FC358" s="5"/>
      <c r="FD358" s="5"/>
      <c r="FE358" s="5"/>
      <c r="FF358" s="5"/>
      <c r="FG358" s="5"/>
      <c r="FH358" s="5"/>
      <c r="FI358" s="5"/>
      <c r="FJ358" s="5"/>
      <c r="FK358" s="5"/>
      <c r="FL358" s="5"/>
      <c r="FM358" s="5"/>
      <c r="FN358" s="5"/>
      <c r="FO358" s="5"/>
      <c r="FP358" s="5"/>
      <c r="FQ358" s="5"/>
      <c r="FR358" s="5"/>
      <c r="FS358" s="5"/>
      <c r="FT358" s="5"/>
      <c r="FU358" s="5"/>
      <c r="FV358" s="5"/>
      <c r="FW358" s="5"/>
      <c r="FX358" s="5"/>
      <c r="FY358" s="5"/>
      <c r="FZ358" s="5"/>
      <c r="GA358" s="5"/>
      <c r="GB358" s="5"/>
      <c r="GC358" s="5"/>
      <c r="GD358" s="5"/>
      <c r="GE358" s="5"/>
      <c r="GF358" s="5"/>
      <c r="GG358" s="5"/>
      <c r="GH358" s="5"/>
      <c r="GI358" s="5"/>
      <c r="GJ358" s="5"/>
      <c r="GK358" s="5"/>
      <c r="GL358" s="5"/>
      <c r="GM358" s="5"/>
      <c r="GN358" s="5"/>
      <c r="GO358" s="5"/>
      <c r="GP358" s="5"/>
      <c r="GQ358" s="5"/>
      <c r="GR358" s="5"/>
      <c r="GS358" s="5"/>
      <c r="GT358" s="5"/>
      <c r="GU358" s="5"/>
      <c r="GV358" s="5"/>
      <c r="GW358" s="5"/>
      <c r="GX358" s="5"/>
      <c r="GY358" s="5"/>
      <c r="GZ358" s="5"/>
      <c r="HA358" s="5"/>
      <c r="HB358" s="5"/>
      <c r="HC358" s="5"/>
      <c r="HD358" s="5"/>
      <c r="HE358" s="5"/>
      <c r="HF358" s="5"/>
      <c r="HG358" s="5"/>
      <c r="HH358" s="5"/>
      <c r="HI358" s="5"/>
      <c r="HJ358" s="5"/>
      <c r="HK358" s="5"/>
      <c r="HL358" s="5"/>
      <c r="HM358" s="5"/>
      <c r="HN358" s="5"/>
      <c r="HO358" s="5"/>
      <c r="HP358" s="5"/>
      <c r="HQ358" s="5"/>
      <c r="HR358" s="5"/>
      <c r="HS358" s="5"/>
      <c r="HT358" s="5"/>
      <c r="HU358" s="5"/>
      <c r="HV358" s="5"/>
      <c r="HW358" s="5"/>
      <c r="HX358" s="5"/>
      <c r="HY358" s="5"/>
      <c r="HZ358" s="5"/>
      <c r="IA358" s="5"/>
      <c r="IB358" s="5"/>
      <c r="IC358" s="5"/>
      <c r="ID358" s="5"/>
      <c r="IE358" s="5"/>
      <c r="IF358" s="5"/>
      <c r="IG358" s="5"/>
      <c r="IH358" s="5"/>
      <c r="II358" s="5"/>
      <c r="IJ358" s="5"/>
      <c r="IK358" s="5"/>
      <c r="IL358" s="5"/>
      <c r="IM358" s="5"/>
      <c r="IN358" s="5"/>
      <c r="IO358" s="5"/>
      <c r="IP358" s="5"/>
      <c r="IQ358" s="5"/>
      <c r="IR358" s="5"/>
      <c r="IS358" s="5"/>
      <c r="IT358" s="5"/>
      <c r="IU358" s="5"/>
      <c r="IV358" s="5"/>
    </row>
    <row r="359" spans="1:256" s="42" customFormat="1" x14ac:dyDescent="0.25">
      <c r="A359" s="6">
        <v>357</v>
      </c>
      <c r="B359" s="24" t="s">
        <v>231</v>
      </c>
      <c r="C359" s="8"/>
      <c r="D359" s="8">
        <f t="shared" si="14"/>
        <v>2021</v>
      </c>
      <c r="E359" s="24" t="s">
        <v>14</v>
      </c>
      <c r="F359" s="24"/>
      <c r="G359" s="10" t="s">
        <v>15</v>
      </c>
      <c r="H359" s="9">
        <v>42884</v>
      </c>
      <c r="I359" s="11">
        <v>75</v>
      </c>
      <c r="J359" s="10" t="s">
        <v>266</v>
      </c>
      <c r="K359" s="9"/>
      <c r="L359" s="11"/>
      <c r="M359" s="9"/>
      <c r="N359" s="23" t="str">
        <f t="shared" si="15"/>
        <v/>
      </c>
      <c r="O359" s="5"/>
      <c r="P359" s="5"/>
      <c r="Q359" s="47" t="e">
        <f>VLOOKUP($B359,[1]Лист1!$B$5:$G$100,5,0)</f>
        <v>#N/A</v>
      </c>
      <c r="R359" s="47" t="e">
        <f>VLOOKUP($B359,[1]Лист1!$B$5:$G$100,5,0)</f>
        <v>#N/A</v>
      </c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  <c r="DE359" s="5"/>
      <c r="DF359" s="5"/>
      <c r="DG359" s="5"/>
      <c r="DH359" s="5"/>
      <c r="DI359" s="5"/>
      <c r="DJ359" s="5"/>
      <c r="DK359" s="5"/>
      <c r="DL359" s="5"/>
      <c r="DM359" s="5"/>
      <c r="DN359" s="5"/>
      <c r="DO359" s="5"/>
      <c r="DP359" s="5"/>
      <c r="DQ359" s="5"/>
      <c r="DR359" s="5"/>
      <c r="DS359" s="5"/>
      <c r="DT359" s="5"/>
      <c r="DU359" s="5"/>
      <c r="DV359" s="5"/>
      <c r="DW359" s="5"/>
      <c r="DX359" s="5"/>
      <c r="DY359" s="5"/>
      <c r="DZ359" s="5"/>
      <c r="EA359" s="5"/>
      <c r="EB359" s="5"/>
      <c r="EC359" s="5"/>
      <c r="ED359" s="5"/>
      <c r="EE359" s="5"/>
      <c r="EF359" s="5"/>
      <c r="EG359" s="5"/>
      <c r="EH359" s="5"/>
      <c r="EI359" s="5"/>
      <c r="EJ359" s="5"/>
      <c r="EK359" s="5"/>
      <c r="EL359" s="5"/>
      <c r="EM359" s="5"/>
      <c r="EN359" s="5"/>
      <c r="EO359" s="5"/>
      <c r="EP359" s="5"/>
      <c r="EQ359" s="5"/>
      <c r="ER359" s="5"/>
      <c r="ES359" s="5"/>
      <c r="ET359" s="5"/>
      <c r="EU359" s="5"/>
      <c r="EV359" s="5"/>
      <c r="EW359" s="5"/>
      <c r="EX359" s="5"/>
      <c r="EY359" s="5"/>
      <c r="EZ359" s="5"/>
      <c r="FA359" s="5"/>
      <c r="FB359" s="5"/>
      <c r="FC359" s="5"/>
      <c r="FD359" s="5"/>
      <c r="FE359" s="5"/>
      <c r="FF359" s="5"/>
      <c r="FG359" s="5"/>
      <c r="FH359" s="5"/>
      <c r="FI359" s="5"/>
      <c r="FJ359" s="5"/>
      <c r="FK359" s="5"/>
      <c r="FL359" s="5"/>
      <c r="FM359" s="5"/>
      <c r="FN359" s="5"/>
      <c r="FO359" s="5"/>
      <c r="FP359" s="5"/>
      <c r="FQ359" s="5"/>
      <c r="FR359" s="5"/>
      <c r="FS359" s="5"/>
      <c r="FT359" s="5"/>
      <c r="FU359" s="5"/>
      <c r="FV359" s="5"/>
      <c r="FW359" s="5"/>
      <c r="FX359" s="5"/>
      <c r="FY359" s="5"/>
      <c r="FZ359" s="5"/>
      <c r="GA359" s="5"/>
      <c r="GB359" s="5"/>
      <c r="GC359" s="5"/>
      <c r="GD359" s="5"/>
      <c r="GE359" s="5"/>
      <c r="GF359" s="5"/>
      <c r="GG359" s="5"/>
      <c r="GH359" s="5"/>
      <c r="GI359" s="5"/>
      <c r="GJ359" s="5"/>
      <c r="GK359" s="5"/>
      <c r="GL359" s="5"/>
      <c r="GM359" s="5"/>
      <c r="GN359" s="5"/>
      <c r="GO359" s="5"/>
      <c r="GP359" s="5"/>
      <c r="GQ359" s="5"/>
      <c r="GR359" s="5"/>
      <c r="GS359" s="5"/>
      <c r="GT359" s="5"/>
      <c r="GU359" s="5"/>
      <c r="GV359" s="5"/>
      <c r="GW359" s="5"/>
      <c r="GX359" s="5"/>
      <c r="GY359" s="5"/>
      <c r="GZ359" s="5"/>
      <c r="HA359" s="5"/>
      <c r="HB359" s="5"/>
      <c r="HC359" s="5"/>
      <c r="HD359" s="5"/>
      <c r="HE359" s="5"/>
      <c r="HF359" s="5"/>
      <c r="HG359" s="5"/>
      <c r="HH359" s="5"/>
      <c r="HI359" s="5"/>
      <c r="HJ359" s="5"/>
      <c r="HK359" s="5"/>
      <c r="HL359" s="5"/>
      <c r="HM359" s="5"/>
      <c r="HN359" s="5"/>
      <c r="HO359" s="5"/>
      <c r="HP359" s="5"/>
      <c r="HQ359" s="5"/>
      <c r="HR359" s="5"/>
      <c r="HS359" s="5"/>
      <c r="HT359" s="5"/>
      <c r="HU359" s="5"/>
      <c r="HV359" s="5"/>
      <c r="HW359" s="5"/>
      <c r="HX359" s="5"/>
      <c r="HY359" s="5"/>
      <c r="HZ359" s="5"/>
      <c r="IA359" s="5"/>
      <c r="IB359" s="5"/>
      <c r="IC359" s="5"/>
      <c r="ID359" s="5"/>
      <c r="IE359" s="5"/>
      <c r="IF359" s="5"/>
      <c r="IG359" s="5"/>
      <c r="IH359" s="5"/>
      <c r="II359" s="5"/>
      <c r="IJ359" s="5"/>
      <c r="IK359" s="5"/>
      <c r="IL359" s="5"/>
      <c r="IM359" s="5"/>
      <c r="IN359" s="5"/>
      <c r="IO359" s="5"/>
      <c r="IP359" s="5"/>
      <c r="IQ359" s="5"/>
      <c r="IR359" s="5"/>
      <c r="IS359" s="5"/>
      <c r="IT359" s="5"/>
      <c r="IU359" s="5"/>
      <c r="IV359" s="5"/>
    </row>
    <row r="360" spans="1:256" s="42" customFormat="1" x14ac:dyDescent="0.25">
      <c r="A360" s="6">
        <v>358</v>
      </c>
      <c r="B360" s="7" t="s">
        <v>232</v>
      </c>
      <c r="C360" s="8"/>
      <c r="D360" s="8">
        <f t="shared" si="14"/>
        <v>2021</v>
      </c>
      <c r="E360" s="24" t="s">
        <v>7</v>
      </c>
      <c r="F360" s="24"/>
      <c r="G360" s="10" t="s">
        <v>15</v>
      </c>
      <c r="H360" s="12">
        <v>41737</v>
      </c>
      <c r="I360" s="11">
        <v>1150</v>
      </c>
      <c r="J360" s="10" t="s">
        <v>15</v>
      </c>
      <c r="K360" s="9">
        <v>44242</v>
      </c>
      <c r="L360" s="11" t="s">
        <v>378</v>
      </c>
      <c r="M360" s="9">
        <f>K360+365-1</f>
        <v>44606</v>
      </c>
      <c r="N360" s="23" t="str">
        <f t="shared" si="15"/>
        <v>дистанции горные</v>
      </c>
      <c r="O360" s="5"/>
      <c r="P360" s="5"/>
      <c r="Q360" s="47" t="e">
        <f>VLOOKUP($B360,[1]Лист1!$B$5:$G$100,5,0)</f>
        <v>#N/A</v>
      </c>
      <c r="R360" s="47" t="e">
        <f>VLOOKUP($B360,[1]Лист1!$B$5:$G$100,5,0)</f>
        <v>#N/A</v>
      </c>
      <c r="S360" s="5"/>
      <c r="T360" t="s">
        <v>466</v>
      </c>
      <c r="U360" t="s">
        <v>464</v>
      </c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  <c r="DK360" s="5"/>
      <c r="DL360" s="5"/>
      <c r="DM360" s="5"/>
      <c r="DN360" s="5"/>
      <c r="DO360" s="5"/>
      <c r="DP360" s="5"/>
      <c r="DQ360" s="5"/>
      <c r="DR360" s="5"/>
      <c r="DS360" s="5"/>
      <c r="DT360" s="5"/>
      <c r="DU360" s="5"/>
      <c r="DV360" s="5"/>
      <c r="DW360" s="5"/>
      <c r="DX360" s="5"/>
      <c r="DY360" s="5"/>
      <c r="DZ360" s="5"/>
      <c r="EA360" s="5"/>
      <c r="EB360" s="5"/>
      <c r="EC360" s="5"/>
      <c r="ED360" s="5"/>
      <c r="EE360" s="5"/>
      <c r="EF360" s="5"/>
      <c r="EG360" s="5"/>
      <c r="EH360" s="5"/>
      <c r="EI360" s="5"/>
      <c r="EJ360" s="5"/>
      <c r="EK360" s="5"/>
      <c r="EL360" s="5"/>
      <c r="EM360" s="5"/>
      <c r="EN360" s="5"/>
      <c r="EO360" s="5"/>
      <c r="EP360" s="5"/>
      <c r="EQ360" s="5"/>
      <c r="ER360" s="5"/>
      <c r="ES360" s="5"/>
      <c r="ET360" s="5"/>
      <c r="EU360" s="5"/>
      <c r="EV360" s="5"/>
      <c r="EW360" s="5"/>
      <c r="EX360" s="5"/>
      <c r="EY360" s="5"/>
      <c r="EZ360" s="5"/>
      <c r="FA360" s="5"/>
      <c r="FB360" s="5"/>
      <c r="FC360" s="5"/>
      <c r="FD360" s="5"/>
      <c r="FE360" s="5"/>
      <c r="FF360" s="5"/>
      <c r="FG360" s="5"/>
      <c r="FH360" s="5"/>
      <c r="FI360" s="5"/>
      <c r="FJ360" s="5"/>
      <c r="FK360" s="5"/>
      <c r="FL360" s="5"/>
      <c r="FM360" s="5"/>
      <c r="FN360" s="5"/>
      <c r="FO360" s="5"/>
      <c r="FP360" s="5"/>
      <c r="FQ360" s="5"/>
      <c r="FR360" s="5"/>
      <c r="FS360" s="5"/>
      <c r="FT360" s="5"/>
      <c r="FU360" s="5"/>
      <c r="FV360" s="5"/>
      <c r="FW360" s="5"/>
      <c r="FX360" s="5"/>
      <c r="FY360" s="5"/>
      <c r="FZ360" s="5"/>
      <c r="GA360" s="5"/>
      <c r="GB360" s="5"/>
      <c r="GC360" s="5"/>
      <c r="GD360" s="5"/>
      <c r="GE360" s="5"/>
      <c r="GF360" s="5"/>
      <c r="GG360" s="5"/>
      <c r="GH360" s="5"/>
      <c r="GI360" s="5"/>
      <c r="GJ360" s="5"/>
      <c r="GK360" s="5"/>
      <c r="GL360" s="5"/>
      <c r="GM360" s="5"/>
      <c r="GN360" s="5"/>
      <c r="GO360" s="5"/>
      <c r="GP360" s="5"/>
      <c r="GQ360" s="5"/>
      <c r="GR360" s="5"/>
      <c r="GS360" s="5"/>
      <c r="GT360" s="5"/>
      <c r="GU360" s="5"/>
      <c r="GV360" s="5"/>
      <c r="GW360" s="5"/>
      <c r="GX360" s="5"/>
      <c r="GY360" s="5"/>
      <c r="GZ360" s="5"/>
      <c r="HA360" s="5"/>
      <c r="HB360" s="5"/>
      <c r="HC360" s="5"/>
      <c r="HD360" s="5"/>
      <c r="HE360" s="5"/>
      <c r="HF360" s="5"/>
      <c r="HG360" s="5"/>
      <c r="HH360" s="5"/>
      <c r="HI360" s="5"/>
      <c r="HJ360" s="5"/>
      <c r="HK360" s="5"/>
      <c r="HL360" s="5"/>
      <c r="HM360" s="5"/>
      <c r="HN360" s="5"/>
      <c r="HO360" s="5"/>
      <c r="HP360" s="5"/>
      <c r="HQ360" s="5"/>
      <c r="HR360" s="5"/>
      <c r="HS360" s="5"/>
      <c r="HT360" s="5"/>
      <c r="HU360" s="5"/>
      <c r="HV360" s="5"/>
      <c r="HW360" s="5"/>
      <c r="HX360" s="5"/>
      <c r="HY360" s="5"/>
      <c r="HZ360" s="5"/>
      <c r="IA360" s="5"/>
      <c r="IB360" s="5"/>
      <c r="IC360" s="5"/>
      <c r="ID360" s="5"/>
      <c r="IE360" s="5"/>
      <c r="IF360" s="5"/>
      <c r="IG360" s="5"/>
      <c r="IH360" s="5"/>
      <c r="II360" s="5"/>
      <c r="IJ360" s="5"/>
      <c r="IK360" s="5"/>
      <c r="IL360" s="5"/>
      <c r="IM360" s="5"/>
      <c r="IN360" s="5"/>
      <c r="IO360" s="5"/>
      <c r="IP360" s="5"/>
      <c r="IQ360" s="5"/>
      <c r="IR360" s="5"/>
      <c r="IS360" s="5"/>
      <c r="IT360" s="5"/>
      <c r="IU360" s="5"/>
      <c r="IV360" s="5"/>
    </row>
    <row r="361" spans="1:256" s="42" customFormat="1" x14ac:dyDescent="0.25">
      <c r="A361" s="6">
        <v>359</v>
      </c>
      <c r="B361" s="7" t="s">
        <v>460</v>
      </c>
      <c r="C361" s="8"/>
      <c r="D361" s="8">
        <f t="shared" si="14"/>
        <v>2021</v>
      </c>
      <c r="E361" s="24" t="s">
        <v>315</v>
      </c>
      <c r="F361" s="24"/>
      <c r="G361" s="10" t="s">
        <v>15</v>
      </c>
      <c r="H361" s="9">
        <v>44251</v>
      </c>
      <c r="I361" s="11" t="s">
        <v>446</v>
      </c>
      <c r="J361" s="10" t="s">
        <v>15</v>
      </c>
      <c r="K361" s="9">
        <v>44251</v>
      </c>
      <c r="L361" s="11" t="s">
        <v>446</v>
      </c>
      <c r="M361" s="9">
        <f>K361+365-1</f>
        <v>44615</v>
      </c>
      <c r="N361" s="23" t="str">
        <f t="shared" si="15"/>
        <v>маршруты</v>
      </c>
      <c r="O361" s="5"/>
      <c r="P361" s="5"/>
      <c r="Q361" s="47"/>
      <c r="R361" s="47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  <c r="DE361" s="5"/>
      <c r="DF361" s="5"/>
      <c r="DG361" s="5"/>
      <c r="DH361" s="5"/>
      <c r="DI361" s="5"/>
      <c r="DJ361" s="5"/>
      <c r="DK361" s="5"/>
      <c r="DL361" s="5"/>
      <c r="DM361" s="5"/>
      <c r="DN361" s="5"/>
      <c r="DO361" s="5"/>
      <c r="DP361" s="5"/>
      <c r="DQ361" s="5"/>
      <c r="DR361" s="5"/>
      <c r="DS361" s="5"/>
      <c r="DT361" s="5"/>
      <c r="DU361" s="5"/>
      <c r="DV361" s="5"/>
      <c r="DW361" s="5"/>
      <c r="DX361" s="5"/>
      <c r="DY361" s="5"/>
      <c r="DZ361" s="5"/>
      <c r="EA361" s="5"/>
      <c r="EB361" s="5"/>
      <c r="EC361" s="5"/>
      <c r="ED361" s="5"/>
      <c r="EE361" s="5"/>
      <c r="EF361" s="5"/>
      <c r="EG361" s="5"/>
      <c r="EH361" s="5"/>
      <c r="EI361" s="5"/>
      <c r="EJ361" s="5"/>
      <c r="EK361" s="5"/>
      <c r="EL361" s="5"/>
      <c r="EM361" s="5"/>
      <c r="EN361" s="5"/>
      <c r="EO361" s="5"/>
      <c r="EP361" s="5"/>
      <c r="EQ361" s="5"/>
      <c r="ER361" s="5"/>
      <c r="ES361" s="5"/>
      <c r="ET361" s="5"/>
      <c r="EU361" s="5"/>
      <c r="EV361" s="5"/>
      <c r="EW361" s="5"/>
      <c r="EX361" s="5"/>
      <c r="EY361" s="5"/>
      <c r="EZ361" s="5"/>
      <c r="FA361" s="5"/>
      <c r="FB361" s="5"/>
      <c r="FC361" s="5"/>
      <c r="FD361" s="5"/>
      <c r="FE361" s="5"/>
      <c r="FF361" s="5"/>
      <c r="FG361" s="5"/>
      <c r="FH361" s="5"/>
      <c r="FI361" s="5"/>
      <c r="FJ361" s="5"/>
      <c r="FK361" s="5"/>
      <c r="FL361" s="5"/>
      <c r="FM361" s="5"/>
      <c r="FN361" s="5"/>
      <c r="FO361" s="5"/>
      <c r="FP361" s="5"/>
      <c r="FQ361" s="5"/>
      <c r="FR361" s="5"/>
      <c r="FS361" s="5"/>
      <c r="FT361" s="5"/>
      <c r="FU361" s="5"/>
      <c r="FV361" s="5"/>
      <c r="FW361" s="5"/>
      <c r="FX361" s="5"/>
      <c r="FY361" s="5"/>
      <c r="FZ361" s="5"/>
      <c r="GA361" s="5"/>
      <c r="GB361" s="5"/>
      <c r="GC361" s="5"/>
      <c r="GD361" s="5"/>
      <c r="GE361" s="5"/>
      <c r="GF361" s="5"/>
      <c r="GG361" s="5"/>
      <c r="GH361" s="5"/>
      <c r="GI361" s="5"/>
      <c r="GJ361" s="5"/>
      <c r="GK361" s="5"/>
      <c r="GL361" s="5"/>
      <c r="GM361" s="5"/>
      <c r="GN361" s="5"/>
      <c r="GO361" s="5"/>
      <c r="GP361" s="5"/>
      <c r="GQ361" s="5"/>
      <c r="GR361" s="5"/>
      <c r="GS361" s="5"/>
      <c r="GT361" s="5"/>
      <c r="GU361" s="5"/>
      <c r="GV361" s="5"/>
      <c r="GW361" s="5"/>
      <c r="GX361" s="5"/>
      <c r="GY361" s="5"/>
      <c r="GZ361" s="5"/>
      <c r="HA361" s="5"/>
      <c r="HB361" s="5"/>
      <c r="HC361" s="5"/>
      <c r="HD361" s="5"/>
      <c r="HE361" s="5"/>
      <c r="HF361" s="5"/>
      <c r="HG361" s="5"/>
      <c r="HH361" s="5"/>
      <c r="HI361" s="5"/>
      <c r="HJ361" s="5"/>
      <c r="HK361" s="5"/>
      <c r="HL361" s="5"/>
      <c r="HM361" s="5"/>
      <c r="HN361" s="5"/>
      <c r="HO361" s="5"/>
      <c r="HP361" s="5"/>
      <c r="HQ361" s="5"/>
      <c r="HR361" s="5"/>
      <c r="HS361" s="5"/>
      <c r="HT361" s="5"/>
      <c r="HU361" s="5"/>
      <c r="HV361" s="5"/>
      <c r="HW361" s="5"/>
      <c r="HX361" s="5"/>
      <c r="HY361" s="5"/>
      <c r="HZ361" s="5"/>
      <c r="IA361" s="5"/>
      <c r="IB361" s="5"/>
      <c r="IC361" s="5"/>
      <c r="ID361" s="5"/>
      <c r="IE361" s="5"/>
      <c r="IF361" s="5"/>
      <c r="IG361" s="5"/>
      <c r="IH361" s="5"/>
      <c r="II361" s="5"/>
      <c r="IJ361" s="5"/>
      <c r="IK361" s="5"/>
      <c r="IL361" s="5"/>
      <c r="IM361" s="5"/>
      <c r="IN361" s="5"/>
      <c r="IO361" s="5"/>
      <c r="IP361" s="5"/>
      <c r="IQ361" s="5"/>
      <c r="IR361" s="5"/>
      <c r="IS361" s="5"/>
      <c r="IT361" s="5"/>
      <c r="IU361" s="5"/>
      <c r="IV361" s="5"/>
    </row>
    <row r="362" spans="1:256" s="42" customFormat="1" x14ac:dyDescent="0.25">
      <c r="A362" s="6">
        <v>360</v>
      </c>
      <c r="B362" s="7" t="s">
        <v>401</v>
      </c>
      <c r="C362" s="8"/>
      <c r="D362" s="8">
        <f t="shared" si="14"/>
        <v>2021</v>
      </c>
      <c r="E362" s="24" t="s">
        <v>32</v>
      </c>
      <c r="F362" s="24"/>
      <c r="G362" s="10" t="s">
        <v>15</v>
      </c>
      <c r="H362" s="12">
        <v>43892</v>
      </c>
      <c r="I362" s="11" t="s">
        <v>381</v>
      </c>
      <c r="J362" s="59" t="s">
        <v>15</v>
      </c>
      <c r="K362" s="58">
        <v>44286</v>
      </c>
      <c r="L362" s="68" t="s">
        <v>415</v>
      </c>
      <c r="M362" s="9">
        <f>K362+365-1</f>
        <v>44650</v>
      </c>
      <c r="N362" s="23" t="str">
        <f t="shared" si="15"/>
        <v>дистанции водные</v>
      </c>
      <c r="O362" s="5"/>
      <c r="P362" s="5"/>
      <c r="Q362" s="47" t="e">
        <f>VLOOKUP($B362,[1]Лист1!$B$5:$G$100,5,0)</f>
        <v>#N/A</v>
      </c>
      <c r="R362" s="47" t="e">
        <f>VLOOKUP($B362,[1]Лист1!$B$5:$G$100,5,0)</f>
        <v>#N/A</v>
      </c>
      <c r="S362" s="5"/>
      <c r="T362" s="5"/>
      <c r="U362" s="64" t="s">
        <v>438</v>
      </c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  <c r="DE362" s="5"/>
      <c r="DF362" s="5"/>
      <c r="DG362" s="5"/>
      <c r="DH362" s="5"/>
      <c r="DI362" s="5"/>
      <c r="DJ362" s="5"/>
      <c r="DK362" s="5"/>
      <c r="DL362" s="5"/>
      <c r="DM362" s="5"/>
      <c r="DN362" s="5"/>
      <c r="DO362" s="5"/>
      <c r="DP362" s="5"/>
      <c r="DQ362" s="5"/>
      <c r="DR362" s="5"/>
      <c r="DS362" s="5"/>
      <c r="DT362" s="5"/>
      <c r="DU362" s="5"/>
      <c r="DV362" s="5"/>
      <c r="DW362" s="5"/>
      <c r="DX362" s="5"/>
      <c r="DY362" s="5"/>
      <c r="DZ362" s="5"/>
      <c r="EA362" s="5"/>
      <c r="EB362" s="5"/>
      <c r="EC362" s="5"/>
      <c r="ED362" s="5"/>
      <c r="EE362" s="5"/>
      <c r="EF362" s="5"/>
      <c r="EG362" s="5"/>
      <c r="EH362" s="5"/>
      <c r="EI362" s="5"/>
      <c r="EJ362" s="5"/>
      <c r="EK362" s="5"/>
      <c r="EL362" s="5"/>
      <c r="EM362" s="5"/>
      <c r="EN362" s="5"/>
      <c r="EO362" s="5"/>
      <c r="EP362" s="5"/>
      <c r="EQ362" s="5"/>
      <c r="ER362" s="5"/>
      <c r="ES362" s="5"/>
      <c r="ET362" s="5"/>
      <c r="EU362" s="5"/>
      <c r="EV362" s="5"/>
      <c r="EW362" s="5"/>
      <c r="EX362" s="5"/>
      <c r="EY362" s="5"/>
      <c r="EZ362" s="5"/>
      <c r="FA362" s="5"/>
      <c r="FB362" s="5"/>
      <c r="FC362" s="5"/>
      <c r="FD362" s="5"/>
      <c r="FE362" s="5"/>
      <c r="FF362" s="5"/>
      <c r="FG362" s="5"/>
      <c r="FH362" s="5"/>
      <c r="FI362" s="5"/>
      <c r="FJ362" s="5"/>
      <c r="FK362" s="5"/>
      <c r="FL362" s="5"/>
      <c r="FM362" s="5"/>
      <c r="FN362" s="5"/>
      <c r="FO362" s="5"/>
      <c r="FP362" s="5"/>
      <c r="FQ362" s="5"/>
      <c r="FR362" s="5"/>
      <c r="FS362" s="5"/>
      <c r="FT362" s="5"/>
      <c r="FU362" s="5"/>
      <c r="FV362" s="5"/>
      <c r="FW362" s="5"/>
      <c r="FX362" s="5"/>
      <c r="FY362" s="5"/>
      <c r="FZ362" s="5"/>
      <c r="GA362" s="5"/>
      <c r="GB362" s="5"/>
      <c r="GC362" s="5"/>
      <c r="GD362" s="5"/>
      <c r="GE362" s="5"/>
      <c r="GF362" s="5"/>
      <c r="GG362" s="5"/>
      <c r="GH362" s="5"/>
      <c r="GI362" s="5"/>
      <c r="GJ362" s="5"/>
      <c r="GK362" s="5"/>
      <c r="GL362" s="5"/>
      <c r="GM362" s="5"/>
      <c r="GN362" s="5"/>
      <c r="GO362" s="5"/>
      <c r="GP362" s="5"/>
      <c r="GQ362" s="5"/>
      <c r="GR362" s="5"/>
      <c r="GS362" s="5"/>
      <c r="GT362" s="5"/>
      <c r="GU362" s="5"/>
      <c r="GV362" s="5"/>
      <c r="GW362" s="5"/>
      <c r="GX362" s="5"/>
      <c r="GY362" s="5"/>
      <c r="GZ362" s="5"/>
      <c r="HA362" s="5"/>
      <c r="HB362" s="5"/>
      <c r="HC362" s="5"/>
      <c r="HD362" s="5"/>
      <c r="HE362" s="5"/>
      <c r="HF362" s="5"/>
      <c r="HG362" s="5"/>
      <c r="HH362" s="5"/>
      <c r="HI362" s="5"/>
      <c r="HJ362" s="5"/>
      <c r="HK362" s="5"/>
      <c r="HL362" s="5"/>
      <c r="HM362" s="5"/>
      <c r="HN362" s="5"/>
      <c r="HO362" s="5"/>
      <c r="HP362" s="5"/>
      <c r="HQ362" s="5"/>
      <c r="HR362" s="5"/>
      <c r="HS362" s="5"/>
      <c r="HT362" s="5"/>
      <c r="HU362" s="5"/>
      <c r="HV362" s="5"/>
      <c r="HW362" s="5"/>
      <c r="HX362" s="5"/>
      <c r="HY362" s="5"/>
      <c r="HZ362" s="5"/>
      <c r="IA362" s="5"/>
      <c r="IB362" s="5"/>
      <c r="IC362" s="5"/>
      <c r="ID362" s="5"/>
      <c r="IE362" s="5"/>
      <c r="IF362" s="5"/>
      <c r="IG362" s="5"/>
      <c r="IH362" s="5"/>
      <c r="II362" s="5"/>
      <c r="IJ362" s="5"/>
      <c r="IK362" s="5"/>
      <c r="IL362" s="5"/>
      <c r="IM362" s="5"/>
      <c r="IN362" s="5"/>
      <c r="IO362" s="5"/>
      <c r="IP362" s="5"/>
      <c r="IQ362" s="5"/>
      <c r="IR362" s="5"/>
      <c r="IS362" s="5"/>
      <c r="IT362" s="5"/>
      <c r="IU362" s="5"/>
      <c r="IV362" s="5"/>
    </row>
    <row r="363" spans="1:256" s="42" customFormat="1" x14ac:dyDescent="0.25">
      <c r="A363" s="6">
        <v>361</v>
      </c>
      <c r="B363" s="24" t="s">
        <v>254</v>
      </c>
      <c r="C363" s="8"/>
      <c r="D363" s="8">
        <f t="shared" si="14"/>
        <v>2021</v>
      </c>
      <c r="E363" s="24" t="s">
        <v>32</v>
      </c>
      <c r="F363" s="24"/>
      <c r="G363" s="10" t="s">
        <v>15</v>
      </c>
      <c r="H363" s="9">
        <v>43349</v>
      </c>
      <c r="I363" s="11" t="s">
        <v>34</v>
      </c>
      <c r="J363" s="10" t="s">
        <v>266</v>
      </c>
      <c r="K363" s="9"/>
      <c r="L363" s="11"/>
      <c r="M363" s="9"/>
      <c r="N363" s="23" t="str">
        <f t="shared" si="15"/>
        <v/>
      </c>
      <c r="O363" s="5"/>
      <c r="P363" s="5"/>
      <c r="Q363" s="47" t="e">
        <f>VLOOKUP($B363,[1]Лист1!$B$5:$G$100,5,0)</f>
        <v>#N/A</v>
      </c>
      <c r="R363" s="47" t="e">
        <f>VLOOKUP($B363,[1]Лист1!$B$5:$G$100,5,0)</f>
        <v>#N/A</v>
      </c>
      <c r="S363" s="5"/>
      <c r="T363" s="5"/>
      <c r="U363" s="67" t="s">
        <v>461</v>
      </c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  <c r="DE363" s="5"/>
      <c r="DF363" s="5"/>
      <c r="DG363" s="5"/>
      <c r="DH363" s="5"/>
      <c r="DI363" s="5"/>
      <c r="DJ363" s="5"/>
      <c r="DK363" s="5"/>
      <c r="DL363" s="5"/>
      <c r="DM363" s="5"/>
      <c r="DN363" s="5"/>
      <c r="DO363" s="5"/>
      <c r="DP363" s="5"/>
      <c r="DQ363" s="5"/>
      <c r="DR363" s="5"/>
      <c r="DS363" s="5"/>
      <c r="DT363" s="5"/>
      <c r="DU363" s="5"/>
      <c r="DV363" s="5"/>
      <c r="DW363" s="5"/>
      <c r="DX363" s="5"/>
      <c r="DY363" s="5"/>
      <c r="DZ363" s="5"/>
      <c r="EA363" s="5"/>
      <c r="EB363" s="5"/>
      <c r="EC363" s="5"/>
      <c r="ED363" s="5"/>
      <c r="EE363" s="5"/>
      <c r="EF363" s="5"/>
      <c r="EG363" s="5"/>
      <c r="EH363" s="5"/>
      <c r="EI363" s="5"/>
      <c r="EJ363" s="5"/>
      <c r="EK363" s="5"/>
      <c r="EL363" s="5"/>
      <c r="EM363" s="5"/>
      <c r="EN363" s="5"/>
      <c r="EO363" s="5"/>
      <c r="EP363" s="5"/>
      <c r="EQ363" s="5"/>
      <c r="ER363" s="5"/>
      <c r="ES363" s="5"/>
      <c r="ET363" s="5"/>
      <c r="EU363" s="5"/>
      <c r="EV363" s="5"/>
      <c r="EW363" s="5"/>
      <c r="EX363" s="5"/>
      <c r="EY363" s="5"/>
      <c r="EZ363" s="5"/>
      <c r="FA363" s="5"/>
      <c r="FB363" s="5"/>
      <c r="FC363" s="5"/>
      <c r="FD363" s="5"/>
      <c r="FE363" s="5"/>
      <c r="FF363" s="5"/>
      <c r="FG363" s="5"/>
      <c r="FH363" s="5"/>
      <c r="FI363" s="5"/>
      <c r="FJ363" s="5"/>
      <c r="FK363" s="5"/>
      <c r="FL363" s="5"/>
      <c r="FM363" s="5"/>
      <c r="FN363" s="5"/>
      <c r="FO363" s="5"/>
      <c r="FP363" s="5"/>
      <c r="FQ363" s="5"/>
      <c r="FR363" s="5"/>
      <c r="FS363" s="5"/>
      <c r="FT363" s="5"/>
      <c r="FU363" s="5"/>
      <c r="FV363" s="5"/>
      <c r="FW363" s="5"/>
      <c r="FX363" s="5"/>
      <c r="FY363" s="5"/>
      <c r="FZ363" s="5"/>
      <c r="GA363" s="5"/>
      <c r="GB363" s="5"/>
      <c r="GC363" s="5"/>
      <c r="GD363" s="5"/>
      <c r="GE363" s="5"/>
      <c r="GF363" s="5"/>
      <c r="GG363" s="5"/>
      <c r="GH363" s="5"/>
      <c r="GI363" s="5"/>
      <c r="GJ363" s="5"/>
      <c r="GK363" s="5"/>
      <c r="GL363" s="5"/>
      <c r="GM363" s="5"/>
      <c r="GN363" s="5"/>
      <c r="GO363" s="5"/>
      <c r="GP363" s="5"/>
      <c r="GQ363" s="5"/>
      <c r="GR363" s="5"/>
      <c r="GS363" s="5"/>
      <c r="GT363" s="5"/>
      <c r="GU363" s="5"/>
      <c r="GV363" s="5"/>
      <c r="GW363" s="5"/>
      <c r="GX363" s="5"/>
      <c r="GY363" s="5"/>
      <c r="GZ363" s="5"/>
      <c r="HA363" s="5"/>
      <c r="HB363" s="5"/>
      <c r="HC363" s="5"/>
      <c r="HD363" s="5"/>
      <c r="HE363" s="5"/>
      <c r="HF363" s="5"/>
      <c r="HG363" s="5"/>
      <c r="HH363" s="5"/>
      <c r="HI363" s="5"/>
      <c r="HJ363" s="5"/>
      <c r="HK363" s="5"/>
      <c r="HL363" s="5"/>
      <c r="HM363" s="5"/>
      <c r="HN363" s="5"/>
      <c r="HO363" s="5"/>
      <c r="HP363" s="5"/>
      <c r="HQ363" s="5"/>
      <c r="HR363" s="5"/>
      <c r="HS363" s="5"/>
      <c r="HT363" s="5"/>
      <c r="HU363" s="5"/>
      <c r="HV363" s="5"/>
      <c r="HW363" s="5"/>
      <c r="HX363" s="5"/>
      <c r="HY363" s="5"/>
      <c r="HZ363" s="5"/>
      <c r="IA363" s="5"/>
      <c r="IB363" s="5"/>
      <c r="IC363" s="5"/>
      <c r="ID363" s="5"/>
      <c r="IE363" s="5"/>
      <c r="IF363" s="5"/>
      <c r="IG363" s="5"/>
      <c r="IH363" s="5"/>
      <c r="II363" s="5"/>
      <c r="IJ363" s="5"/>
      <c r="IK363" s="5"/>
      <c r="IL363" s="5"/>
      <c r="IM363" s="5"/>
      <c r="IN363" s="5"/>
      <c r="IO363" s="5"/>
      <c r="IP363" s="5"/>
      <c r="IQ363" s="5"/>
      <c r="IR363" s="5"/>
      <c r="IS363" s="5"/>
      <c r="IT363" s="5"/>
      <c r="IU363" s="5"/>
      <c r="IV363" s="5"/>
    </row>
    <row r="364" spans="1:256" s="42" customFormat="1" x14ac:dyDescent="0.25">
      <c r="A364" s="6">
        <v>362</v>
      </c>
      <c r="B364" s="7" t="s">
        <v>233</v>
      </c>
      <c r="C364" s="8">
        <v>1988</v>
      </c>
      <c r="D364" s="8">
        <f t="shared" si="14"/>
        <v>33</v>
      </c>
      <c r="E364" s="24" t="s">
        <v>10</v>
      </c>
      <c r="F364" s="24"/>
      <c r="G364" s="10" t="s">
        <v>8</v>
      </c>
      <c r="H364" s="9">
        <v>42606</v>
      </c>
      <c r="I364" s="10">
        <v>167</v>
      </c>
      <c r="J364" s="10" t="s">
        <v>8</v>
      </c>
      <c r="K364" s="9">
        <v>44067</v>
      </c>
      <c r="L364" s="11" t="s">
        <v>365</v>
      </c>
      <c r="M364" s="9">
        <f>K364+365*2-1</f>
        <v>44796</v>
      </c>
      <c r="N364" s="23" t="str">
        <f t="shared" si="15"/>
        <v>дистанции пешеходные</v>
      </c>
      <c r="O364" s="5"/>
      <c r="P364" s="5"/>
      <c r="Q364" s="47">
        <f>VLOOKUP($B364,[1]Лист1!$B$5:$G$100,5,0)</f>
        <v>12</v>
      </c>
      <c r="R364" s="47">
        <f>VLOOKUP($B364,[1]Лист1!$B$5:$G$100,5,0)</f>
        <v>12</v>
      </c>
      <c r="S364" s="5"/>
      <c r="T364" s="5"/>
      <c r="U364" s="67" t="s">
        <v>461</v>
      </c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  <c r="DE364" s="5"/>
      <c r="DF364" s="5"/>
      <c r="DG364" s="5"/>
      <c r="DH364" s="5"/>
      <c r="DI364" s="5"/>
      <c r="DJ364" s="5"/>
      <c r="DK364" s="5"/>
      <c r="DL364" s="5"/>
      <c r="DM364" s="5"/>
      <c r="DN364" s="5"/>
      <c r="DO364" s="5"/>
      <c r="DP364" s="5"/>
      <c r="DQ364" s="5"/>
      <c r="DR364" s="5"/>
      <c r="DS364" s="5"/>
      <c r="DT364" s="5"/>
      <c r="DU364" s="5"/>
      <c r="DV364" s="5"/>
      <c r="DW364" s="5"/>
      <c r="DX364" s="5"/>
      <c r="DY364" s="5"/>
      <c r="DZ364" s="5"/>
      <c r="EA364" s="5"/>
      <c r="EB364" s="5"/>
      <c r="EC364" s="5"/>
      <c r="ED364" s="5"/>
      <c r="EE364" s="5"/>
      <c r="EF364" s="5"/>
      <c r="EG364" s="5"/>
      <c r="EH364" s="5"/>
      <c r="EI364" s="5"/>
      <c r="EJ364" s="5"/>
      <c r="EK364" s="5"/>
      <c r="EL364" s="5"/>
      <c r="EM364" s="5"/>
      <c r="EN364" s="5"/>
      <c r="EO364" s="5"/>
      <c r="EP364" s="5"/>
      <c r="EQ364" s="5"/>
      <c r="ER364" s="5"/>
      <c r="ES364" s="5"/>
      <c r="ET364" s="5"/>
      <c r="EU364" s="5"/>
      <c r="EV364" s="5"/>
      <c r="EW364" s="5"/>
      <c r="EX364" s="5"/>
      <c r="EY364" s="5"/>
      <c r="EZ364" s="5"/>
      <c r="FA364" s="5"/>
      <c r="FB364" s="5"/>
      <c r="FC364" s="5"/>
      <c r="FD364" s="5"/>
      <c r="FE364" s="5"/>
      <c r="FF364" s="5"/>
      <c r="FG364" s="5"/>
      <c r="FH364" s="5"/>
      <c r="FI364" s="5"/>
      <c r="FJ364" s="5"/>
      <c r="FK364" s="5"/>
      <c r="FL364" s="5"/>
      <c r="FM364" s="5"/>
      <c r="FN364" s="5"/>
      <c r="FO364" s="5"/>
      <c r="FP364" s="5"/>
      <c r="FQ364" s="5"/>
      <c r="FR364" s="5"/>
      <c r="FS364" s="5"/>
      <c r="FT364" s="5"/>
      <c r="FU364" s="5"/>
      <c r="FV364" s="5"/>
      <c r="FW364" s="5"/>
      <c r="FX364" s="5"/>
      <c r="FY364" s="5"/>
      <c r="FZ364" s="5"/>
      <c r="GA364" s="5"/>
      <c r="GB364" s="5"/>
      <c r="GC364" s="5"/>
      <c r="GD364" s="5"/>
      <c r="GE364" s="5"/>
      <c r="GF364" s="5"/>
      <c r="GG364" s="5"/>
      <c r="GH364" s="5"/>
      <c r="GI364" s="5"/>
      <c r="GJ364" s="5"/>
      <c r="GK364" s="5"/>
      <c r="GL364" s="5"/>
      <c r="GM364" s="5"/>
      <c r="GN364" s="5"/>
      <c r="GO364" s="5"/>
      <c r="GP364" s="5"/>
      <c r="GQ364" s="5"/>
      <c r="GR364" s="5"/>
      <c r="GS364" s="5"/>
      <c r="GT364" s="5"/>
      <c r="GU364" s="5"/>
      <c r="GV364" s="5"/>
      <c r="GW364" s="5"/>
      <c r="GX364" s="5"/>
      <c r="GY364" s="5"/>
      <c r="GZ364" s="5"/>
      <c r="HA364" s="5"/>
      <c r="HB364" s="5"/>
      <c r="HC364" s="5"/>
      <c r="HD364" s="5"/>
      <c r="HE364" s="5"/>
      <c r="HF364" s="5"/>
      <c r="HG364" s="5"/>
      <c r="HH364" s="5"/>
      <c r="HI364" s="5"/>
      <c r="HJ364" s="5"/>
      <c r="HK364" s="5"/>
      <c r="HL364" s="5"/>
      <c r="HM364" s="5"/>
      <c r="HN364" s="5"/>
      <c r="HO364" s="5"/>
      <c r="HP364" s="5"/>
      <c r="HQ364" s="5"/>
      <c r="HR364" s="5"/>
      <c r="HS364" s="5"/>
      <c r="HT364" s="5"/>
      <c r="HU364" s="5"/>
      <c r="HV364" s="5"/>
      <c r="HW364" s="5"/>
      <c r="HX364" s="5"/>
      <c r="HY364" s="5"/>
      <c r="HZ364" s="5"/>
      <c r="IA364" s="5"/>
      <c r="IB364" s="5"/>
      <c r="IC364" s="5"/>
      <c r="ID364" s="5"/>
      <c r="IE364" s="5"/>
      <c r="IF364" s="5"/>
      <c r="IG364" s="5"/>
      <c r="IH364" s="5"/>
      <c r="II364" s="5"/>
      <c r="IJ364" s="5"/>
      <c r="IK364" s="5"/>
      <c r="IL364" s="5"/>
      <c r="IM364" s="5"/>
      <c r="IN364" s="5"/>
      <c r="IO364" s="5"/>
      <c r="IP364" s="5"/>
      <c r="IQ364" s="5"/>
      <c r="IR364" s="5"/>
      <c r="IS364" s="5"/>
      <c r="IT364" s="5"/>
      <c r="IU364" s="5"/>
      <c r="IV364" s="5"/>
    </row>
    <row r="365" spans="1:256" s="42" customFormat="1" x14ac:dyDescent="0.25">
      <c r="A365" s="6">
        <v>363</v>
      </c>
      <c r="B365" s="7" t="s">
        <v>234</v>
      </c>
      <c r="C365" s="8">
        <v>1980</v>
      </c>
      <c r="D365" s="8">
        <f t="shared" si="14"/>
        <v>41</v>
      </c>
      <c r="E365" s="24" t="s">
        <v>10</v>
      </c>
      <c r="F365" s="24"/>
      <c r="G365" s="10" t="s">
        <v>15</v>
      </c>
      <c r="H365" s="9">
        <v>42097</v>
      </c>
      <c r="I365" s="8">
        <v>1174</v>
      </c>
      <c r="J365" s="10" t="s">
        <v>15</v>
      </c>
      <c r="K365" s="9">
        <v>44242</v>
      </c>
      <c r="L365" s="11" t="s">
        <v>378</v>
      </c>
      <c r="M365" s="9">
        <f>K365+365-1</f>
        <v>44606</v>
      </c>
      <c r="N365" s="23" t="str">
        <f t="shared" si="15"/>
        <v>дистанции пешеходные</v>
      </c>
      <c r="O365" s="5"/>
      <c r="P365" s="5"/>
      <c r="Q365" s="47">
        <f>VLOOKUP($B365,[1]Лист1!$B$5:$G$100,5,0)</f>
        <v>0</v>
      </c>
      <c r="R365" s="47">
        <f>VLOOKUP($B365,[1]Лист1!$B$5:$G$100,5,0)</f>
        <v>0</v>
      </c>
      <c r="S365" s="5"/>
      <c r="T365" s="5" t="s">
        <v>430</v>
      </c>
      <c r="U365" s="67" t="s">
        <v>461</v>
      </c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  <c r="DE365" s="5"/>
      <c r="DF365" s="5"/>
      <c r="DG365" s="5"/>
      <c r="DH365" s="5"/>
      <c r="DI365" s="5"/>
      <c r="DJ365" s="5"/>
      <c r="DK365" s="5"/>
      <c r="DL365" s="5"/>
      <c r="DM365" s="5"/>
      <c r="DN365" s="5"/>
      <c r="DO365" s="5"/>
      <c r="DP365" s="5"/>
      <c r="DQ365" s="5"/>
      <c r="DR365" s="5"/>
      <c r="DS365" s="5"/>
      <c r="DT365" s="5"/>
      <c r="DU365" s="5"/>
      <c r="DV365" s="5"/>
      <c r="DW365" s="5"/>
      <c r="DX365" s="5"/>
      <c r="DY365" s="5"/>
      <c r="DZ365" s="5"/>
      <c r="EA365" s="5"/>
      <c r="EB365" s="5"/>
      <c r="EC365" s="5"/>
      <c r="ED365" s="5"/>
      <c r="EE365" s="5"/>
      <c r="EF365" s="5"/>
      <c r="EG365" s="5"/>
      <c r="EH365" s="5"/>
      <c r="EI365" s="5"/>
      <c r="EJ365" s="5"/>
      <c r="EK365" s="5"/>
      <c r="EL365" s="5"/>
      <c r="EM365" s="5"/>
      <c r="EN365" s="5"/>
      <c r="EO365" s="5"/>
      <c r="EP365" s="5"/>
      <c r="EQ365" s="5"/>
      <c r="ER365" s="5"/>
      <c r="ES365" s="5"/>
      <c r="ET365" s="5"/>
      <c r="EU365" s="5"/>
      <c r="EV365" s="5"/>
      <c r="EW365" s="5"/>
      <c r="EX365" s="5"/>
      <c r="EY365" s="5"/>
      <c r="EZ365" s="5"/>
      <c r="FA365" s="5"/>
      <c r="FB365" s="5"/>
      <c r="FC365" s="5"/>
      <c r="FD365" s="5"/>
      <c r="FE365" s="5"/>
      <c r="FF365" s="5"/>
      <c r="FG365" s="5"/>
      <c r="FH365" s="5"/>
      <c r="FI365" s="5"/>
      <c r="FJ365" s="5"/>
      <c r="FK365" s="5"/>
      <c r="FL365" s="5"/>
      <c r="FM365" s="5"/>
      <c r="FN365" s="5"/>
      <c r="FO365" s="5"/>
      <c r="FP365" s="5"/>
      <c r="FQ365" s="5"/>
      <c r="FR365" s="5"/>
      <c r="FS365" s="5"/>
      <c r="FT365" s="5"/>
      <c r="FU365" s="5"/>
      <c r="FV365" s="5"/>
      <c r="FW365" s="5"/>
      <c r="FX365" s="5"/>
      <c r="FY365" s="5"/>
      <c r="FZ365" s="5"/>
      <c r="GA365" s="5"/>
      <c r="GB365" s="5"/>
      <c r="GC365" s="5"/>
      <c r="GD365" s="5"/>
      <c r="GE365" s="5"/>
      <c r="GF365" s="5"/>
      <c r="GG365" s="5"/>
      <c r="GH365" s="5"/>
      <c r="GI365" s="5"/>
      <c r="GJ365" s="5"/>
      <c r="GK365" s="5"/>
      <c r="GL365" s="5"/>
      <c r="GM365" s="5"/>
      <c r="GN365" s="5"/>
      <c r="GO365" s="5"/>
      <c r="GP365" s="5"/>
      <c r="GQ365" s="5"/>
      <c r="GR365" s="5"/>
      <c r="GS365" s="5"/>
      <c r="GT365" s="5"/>
      <c r="GU365" s="5"/>
      <c r="GV365" s="5"/>
      <c r="GW365" s="5"/>
      <c r="GX365" s="5"/>
      <c r="GY365" s="5"/>
      <c r="GZ365" s="5"/>
      <c r="HA365" s="5"/>
      <c r="HB365" s="5"/>
      <c r="HC365" s="5"/>
      <c r="HD365" s="5"/>
      <c r="HE365" s="5"/>
      <c r="HF365" s="5"/>
      <c r="HG365" s="5"/>
      <c r="HH365" s="5"/>
      <c r="HI365" s="5"/>
      <c r="HJ365" s="5"/>
      <c r="HK365" s="5"/>
      <c r="HL365" s="5"/>
      <c r="HM365" s="5"/>
      <c r="HN365" s="5"/>
      <c r="HO365" s="5"/>
      <c r="HP365" s="5"/>
      <c r="HQ365" s="5"/>
      <c r="HR365" s="5"/>
      <c r="HS365" s="5"/>
      <c r="HT365" s="5"/>
      <c r="HU365" s="5"/>
      <c r="HV365" s="5"/>
      <c r="HW365" s="5"/>
      <c r="HX365" s="5"/>
      <c r="HY365" s="5"/>
      <c r="HZ365" s="5"/>
      <c r="IA365" s="5"/>
      <c r="IB365" s="5"/>
      <c r="IC365" s="5"/>
      <c r="ID365" s="5"/>
      <c r="IE365" s="5"/>
      <c r="IF365" s="5"/>
      <c r="IG365" s="5"/>
      <c r="IH365" s="5"/>
      <c r="II365" s="5"/>
      <c r="IJ365" s="5"/>
      <c r="IK365" s="5"/>
      <c r="IL365" s="5"/>
      <c r="IM365" s="5"/>
      <c r="IN365" s="5"/>
      <c r="IO365" s="5"/>
      <c r="IP365" s="5"/>
      <c r="IQ365" s="5"/>
      <c r="IR365" s="5"/>
      <c r="IS365" s="5"/>
      <c r="IT365" s="5"/>
      <c r="IU365" s="5"/>
      <c r="IV365" s="5"/>
    </row>
    <row r="366" spans="1:256" s="42" customFormat="1" x14ac:dyDescent="0.25">
      <c r="A366" s="6">
        <v>364</v>
      </c>
      <c r="B366" s="7" t="s">
        <v>282</v>
      </c>
      <c r="C366" s="8">
        <v>1982</v>
      </c>
      <c r="D366" s="8">
        <f t="shared" si="14"/>
        <v>39</v>
      </c>
      <c r="E366" s="24" t="s">
        <v>315</v>
      </c>
      <c r="F366" s="24"/>
      <c r="G366" s="10" t="s">
        <v>15</v>
      </c>
      <c r="H366" s="9">
        <v>43531</v>
      </c>
      <c r="I366" s="11" t="s">
        <v>283</v>
      </c>
      <c r="J366" s="10" t="s">
        <v>18</v>
      </c>
      <c r="K366" s="9">
        <v>44251</v>
      </c>
      <c r="L366" s="11" t="s">
        <v>446</v>
      </c>
      <c r="M366" s="9">
        <f>K366+365*2-1</f>
        <v>44980</v>
      </c>
      <c r="N366" s="23" t="str">
        <f t="shared" si="15"/>
        <v>маршруты</v>
      </c>
      <c r="O366" s="5"/>
      <c r="P366" s="5"/>
      <c r="Q366" s="47" t="e">
        <f>VLOOKUP($B366,[1]Лист1!$B$5:$G$100,5,0)</f>
        <v>#N/A</v>
      </c>
      <c r="R366" s="47" t="e">
        <f>VLOOKUP($B366,[1]Лист1!$B$5:$G$100,5,0)</f>
        <v>#N/A</v>
      </c>
      <c r="S366" s="5"/>
      <c r="T366" s="23" t="s">
        <v>428</v>
      </c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  <c r="DE366" s="5"/>
      <c r="DF366" s="5"/>
      <c r="DG366" s="5"/>
      <c r="DH366" s="5"/>
      <c r="DI366" s="5"/>
      <c r="DJ366" s="5"/>
      <c r="DK366" s="5"/>
      <c r="DL366" s="5"/>
      <c r="DM366" s="5"/>
      <c r="DN366" s="5"/>
      <c r="DO366" s="5"/>
      <c r="DP366" s="5"/>
      <c r="DQ366" s="5"/>
      <c r="DR366" s="5"/>
      <c r="DS366" s="5"/>
      <c r="DT366" s="5"/>
      <c r="DU366" s="5"/>
      <c r="DV366" s="5"/>
      <c r="DW366" s="5"/>
      <c r="DX366" s="5"/>
      <c r="DY366" s="5"/>
      <c r="DZ366" s="5"/>
      <c r="EA366" s="5"/>
      <c r="EB366" s="5"/>
      <c r="EC366" s="5"/>
      <c r="ED366" s="5"/>
      <c r="EE366" s="5"/>
      <c r="EF366" s="5"/>
      <c r="EG366" s="5"/>
      <c r="EH366" s="5"/>
      <c r="EI366" s="5"/>
      <c r="EJ366" s="5"/>
      <c r="EK366" s="5"/>
      <c r="EL366" s="5"/>
      <c r="EM366" s="5"/>
      <c r="EN366" s="5"/>
      <c r="EO366" s="5"/>
      <c r="EP366" s="5"/>
      <c r="EQ366" s="5"/>
      <c r="ER366" s="5"/>
      <c r="ES366" s="5"/>
      <c r="ET366" s="5"/>
      <c r="EU366" s="5"/>
      <c r="EV366" s="5"/>
      <c r="EW366" s="5"/>
      <c r="EX366" s="5"/>
      <c r="EY366" s="5"/>
      <c r="EZ366" s="5"/>
      <c r="FA366" s="5"/>
      <c r="FB366" s="5"/>
      <c r="FC366" s="5"/>
      <c r="FD366" s="5"/>
      <c r="FE366" s="5"/>
      <c r="FF366" s="5"/>
      <c r="FG366" s="5"/>
      <c r="FH366" s="5"/>
      <c r="FI366" s="5"/>
      <c r="FJ366" s="5"/>
      <c r="FK366" s="5"/>
      <c r="FL366" s="5"/>
      <c r="FM366" s="5"/>
      <c r="FN366" s="5"/>
      <c r="FO366" s="5"/>
      <c r="FP366" s="5"/>
      <c r="FQ366" s="5"/>
      <c r="FR366" s="5"/>
      <c r="FS366" s="5"/>
      <c r="FT366" s="5"/>
      <c r="FU366" s="5"/>
      <c r="FV366" s="5"/>
      <c r="FW366" s="5"/>
      <c r="FX366" s="5"/>
      <c r="FY366" s="5"/>
      <c r="FZ366" s="5"/>
      <c r="GA366" s="5"/>
      <c r="GB366" s="5"/>
      <c r="GC366" s="5"/>
      <c r="GD366" s="5"/>
      <c r="GE366" s="5"/>
      <c r="GF366" s="5"/>
      <c r="GG366" s="5"/>
      <c r="GH366" s="5"/>
      <c r="GI366" s="5"/>
      <c r="GJ366" s="5"/>
      <c r="GK366" s="5"/>
      <c r="GL366" s="5"/>
      <c r="GM366" s="5"/>
      <c r="GN366" s="5"/>
      <c r="GO366" s="5"/>
      <c r="GP366" s="5"/>
      <c r="GQ366" s="5"/>
      <c r="GR366" s="5"/>
      <c r="GS366" s="5"/>
      <c r="GT366" s="5"/>
      <c r="GU366" s="5"/>
      <c r="GV366" s="5"/>
      <c r="GW366" s="5"/>
      <c r="GX366" s="5"/>
      <c r="GY366" s="5"/>
      <c r="GZ366" s="5"/>
      <c r="HA366" s="5"/>
      <c r="HB366" s="5"/>
      <c r="HC366" s="5"/>
      <c r="HD366" s="5"/>
      <c r="HE366" s="5"/>
      <c r="HF366" s="5"/>
      <c r="HG366" s="5"/>
      <c r="HH366" s="5"/>
      <c r="HI366" s="5"/>
      <c r="HJ366" s="5"/>
      <c r="HK366" s="5"/>
      <c r="HL366" s="5"/>
      <c r="HM366" s="5"/>
      <c r="HN366" s="5"/>
      <c r="HO366" s="5"/>
      <c r="HP366" s="5"/>
      <c r="HQ366" s="5"/>
      <c r="HR366" s="5"/>
      <c r="HS366" s="5"/>
      <c r="HT366" s="5"/>
      <c r="HU366" s="5"/>
      <c r="HV366" s="5"/>
      <c r="HW366" s="5"/>
      <c r="HX366" s="5"/>
      <c r="HY366" s="5"/>
      <c r="HZ366" s="5"/>
      <c r="IA366" s="5"/>
      <c r="IB366" s="5"/>
      <c r="IC366" s="5"/>
      <c r="ID366" s="5"/>
      <c r="IE366" s="5"/>
      <c r="IF366" s="5"/>
      <c r="IG366" s="5"/>
      <c r="IH366" s="5"/>
      <c r="II366" s="5"/>
      <c r="IJ366" s="5"/>
      <c r="IK366" s="5"/>
      <c r="IL366" s="5"/>
      <c r="IM366" s="5"/>
      <c r="IN366" s="5"/>
      <c r="IO366" s="5"/>
      <c r="IP366" s="5"/>
      <c r="IQ366" s="5"/>
      <c r="IR366" s="5"/>
      <c r="IS366" s="5"/>
      <c r="IT366" s="5"/>
      <c r="IU366" s="5"/>
      <c r="IV366" s="5"/>
    </row>
    <row r="367" spans="1:256" s="5" customFormat="1" x14ac:dyDescent="0.25">
      <c r="A367" s="6">
        <v>365</v>
      </c>
      <c r="B367" s="24" t="s">
        <v>235</v>
      </c>
      <c r="C367" s="8"/>
      <c r="D367" s="8">
        <f t="shared" si="14"/>
        <v>2021</v>
      </c>
      <c r="E367" s="24" t="s">
        <v>14</v>
      </c>
      <c r="F367" s="24"/>
      <c r="G367" s="10" t="s">
        <v>18</v>
      </c>
      <c r="H367" s="9">
        <v>43090</v>
      </c>
      <c r="I367" s="11">
        <v>259</v>
      </c>
      <c r="J367" s="10" t="s">
        <v>266</v>
      </c>
      <c r="K367" s="9"/>
      <c r="L367" s="11"/>
      <c r="M367" s="9"/>
      <c r="N367" s="23" t="str">
        <f t="shared" si="15"/>
        <v/>
      </c>
      <c r="Q367" s="47" t="e">
        <f>VLOOKUP($B367,[1]Лист1!$B$5:$G$100,5,0)</f>
        <v>#N/A</v>
      </c>
      <c r="R367" s="47" t="e">
        <f>VLOOKUP($B367,[1]Лист1!$B$5:$G$100,5,0)</f>
        <v>#N/A</v>
      </c>
    </row>
    <row r="368" spans="1:256" s="5" customFormat="1" x14ac:dyDescent="0.25">
      <c r="A368" s="6">
        <v>366</v>
      </c>
      <c r="B368" s="24" t="s">
        <v>236</v>
      </c>
      <c r="C368" s="8"/>
      <c r="D368" s="8">
        <f t="shared" si="14"/>
        <v>2021</v>
      </c>
      <c r="E368" s="24" t="s">
        <v>14</v>
      </c>
      <c r="F368" s="24"/>
      <c r="G368" s="10" t="s">
        <v>18</v>
      </c>
      <c r="H368" s="9">
        <v>43090</v>
      </c>
      <c r="I368" s="11">
        <v>259</v>
      </c>
      <c r="J368" s="10" t="s">
        <v>266</v>
      </c>
      <c r="K368" s="9"/>
      <c r="L368" s="11"/>
      <c r="M368" s="9"/>
      <c r="N368" s="23" t="str">
        <f t="shared" si="15"/>
        <v/>
      </c>
      <c r="Q368" s="47" t="e">
        <f>VLOOKUP($B368,[1]Лист1!$B$5:$G$100,5,0)</f>
        <v>#N/A</v>
      </c>
      <c r="R368" s="47" t="e">
        <f>VLOOKUP($B368,[1]Лист1!$B$5:$G$100,5,0)</f>
        <v>#N/A</v>
      </c>
    </row>
    <row r="369" spans="1:256" s="42" customFormat="1" x14ac:dyDescent="0.25">
      <c r="A369" s="6">
        <v>367</v>
      </c>
      <c r="B369" s="24" t="s">
        <v>237</v>
      </c>
      <c r="C369" s="8">
        <v>1990</v>
      </c>
      <c r="D369" s="8">
        <f t="shared" si="14"/>
        <v>31</v>
      </c>
      <c r="E369" s="24" t="s">
        <v>10</v>
      </c>
      <c r="F369" s="24"/>
      <c r="G369" s="10" t="s">
        <v>15</v>
      </c>
      <c r="H369" s="9">
        <v>42865</v>
      </c>
      <c r="I369" s="8">
        <v>59</v>
      </c>
      <c r="J369" s="10" t="s">
        <v>15</v>
      </c>
      <c r="K369" s="9">
        <v>44345</v>
      </c>
      <c r="L369" s="11" t="s">
        <v>475</v>
      </c>
      <c r="M369" s="9">
        <f>K369+365-1</f>
        <v>44709</v>
      </c>
      <c r="N369" s="23" t="str">
        <f t="shared" si="15"/>
        <v>дистанции пешеходные</v>
      </c>
      <c r="O369" s="5"/>
      <c r="P369" s="5"/>
      <c r="Q369" s="47" t="e">
        <f>VLOOKUP($B369,[1]Лист1!$B$5:$G$100,5,0)</f>
        <v>#N/A</v>
      </c>
      <c r="R369" s="47" t="e">
        <f>VLOOKUP($B369,[1]Лист1!$B$5:$G$100,5,0)</f>
        <v>#N/A</v>
      </c>
      <c r="S369" s="5"/>
      <c r="T369" s="5"/>
      <c r="U369" s="67" t="s">
        <v>461</v>
      </c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  <c r="DE369" s="5"/>
      <c r="DF369" s="5"/>
      <c r="DG369" s="5"/>
      <c r="DH369" s="5"/>
      <c r="DI369" s="5"/>
      <c r="DJ369" s="5"/>
      <c r="DK369" s="5"/>
      <c r="DL369" s="5"/>
      <c r="DM369" s="5"/>
      <c r="DN369" s="5"/>
      <c r="DO369" s="5"/>
      <c r="DP369" s="5"/>
      <c r="DQ369" s="5"/>
      <c r="DR369" s="5"/>
      <c r="DS369" s="5"/>
      <c r="DT369" s="5"/>
      <c r="DU369" s="5"/>
      <c r="DV369" s="5"/>
      <c r="DW369" s="5"/>
      <c r="DX369" s="5"/>
      <c r="DY369" s="5"/>
      <c r="DZ369" s="5"/>
      <c r="EA369" s="5"/>
      <c r="EB369" s="5"/>
      <c r="EC369" s="5"/>
      <c r="ED369" s="5"/>
      <c r="EE369" s="5"/>
      <c r="EF369" s="5"/>
      <c r="EG369" s="5"/>
      <c r="EH369" s="5"/>
      <c r="EI369" s="5"/>
      <c r="EJ369" s="5"/>
      <c r="EK369" s="5"/>
      <c r="EL369" s="5"/>
      <c r="EM369" s="5"/>
      <c r="EN369" s="5"/>
      <c r="EO369" s="5"/>
      <c r="EP369" s="5"/>
      <c r="EQ369" s="5"/>
      <c r="ER369" s="5"/>
      <c r="ES369" s="5"/>
      <c r="ET369" s="5"/>
      <c r="EU369" s="5"/>
      <c r="EV369" s="5"/>
      <c r="EW369" s="5"/>
      <c r="EX369" s="5"/>
      <c r="EY369" s="5"/>
      <c r="EZ369" s="5"/>
      <c r="FA369" s="5"/>
      <c r="FB369" s="5"/>
      <c r="FC369" s="5"/>
      <c r="FD369" s="5"/>
      <c r="FE369" s="5"/>
      <c r="FF369" s="5"/>
      <c r="FG369" s="5"/>
      <c r="FH369" s="5"/>
      <c r="FI369" s="5"/>
      <c r="FJ369" s="5"/>
      <c r="FK369" s="5"/>
      <c r="FL369" s="5"/>
      <c r="FM369" s="5"/>
      <c r="FN369" s="5"/>
      <c r="FO369" s="5"/>
      <c r="FP369" s="5"/>
      <c r="FQ369" s="5"/>
      <c r="FR369" s="5"/>
      <c r="FS369" s="5"/>
      <c r="FT369" s="5"/>
      <c r="FU369" s="5"/>
      <c r="FV369" s="5"/>
      <c r="FW369" s="5"/>
      <c r="FX369" s="5"/>
      <c r="FY369" s="5"/>
      <c r="FZ369" s="5"/>
      <c r="GA369" s="5"/>
      <c r="GB369" s="5"/>
      <c r="GC369" s="5"/>
      <c r="GD369" s="5"/>
      <c r="GE369" s="5"/>
      <c r="GF369" s="5"/>
      <c r="GG369" s="5"/>
      <c r="GH369" s="5"/>
      <c r="GI369" s="5"/>
      <c r="GJ369" s="5"/>
      <c r="GK369" s="5"/>
      <c r="GL369" s="5"/>
      <c r="GM369" s="5"/>
      <c r="GN369" s="5"/>
      <c r="GO369" s="5"/>
      <c r="GP369" s="5"/>
      <c r="GQ369" s="5"/>
      <c r="GR369" s="5"/>
      <c r="GS369" s="5"/>
      <c r="GT369" s="5"/>
      <c r="GU369" s="5"/>
      <c r="GV369" s="5"/>
      <c r="GW369" s="5"/>
      <c r="GX369" s="5"/>
      <c r="GY369" s="5"/>
      <c r="GZ369" s="5"/>
      <c r="HA369" s="5"/>
      <c r="HB369" s="5"/>
      <c r="HC369" s="5"/>
      <c r="HD369" s="5"/>
      <c r="HE369" s="5"/>
      <c r="HF369" s="5"/>
      <c r="HG369" s="5"/>
      <c r="HH369" s="5"/>
      <c r="HI369" s="5"/>
      <c r="HJ369" s="5"/>
      <c r="HK369" s="5"/>
      <c r="HL369" s="5"/>
      <c r="HM369" s="5"/>
      <c r="HN369" s="5"/>
      <c r="HO369" s="5"/>
      <c r="HP369" s="5"/>
      <c r="HQ369" s="5"/>
      <c r="HR369" s="5"/>
      <c r="HS369" s="5"/>
      <c r="HT369" s="5"/>
      <c r="HU369" s="5"/>
      <c r="HV369" s="5"/>
      <c r="HW369" s="5"/>
      <c r="HX369" s="5"/>
      <c r="HY369" s="5"/>
      <c r="HZ369" s="5"/>
      <c r="IA369" s="5"/>
      <c r="IB369" s="5"/>
      <c r="IC369" s="5"/>
      <c r="ID369" s="5"/>
      <c r="IE369" s="5"/>
      <c r="IF369" s="5"/>
      <c r="IG369" s="5"/>
      <c r="IH369" s="5"/>
      <c r="II369" s="5"/>
      <c r="IJ369" s="5"/>
      <c r="IK369" s="5"/>
      <c r="IL369" s="5"/>
      <c r="IM369" s="5"/>
      <c r="IN369" s="5"/>
      <c r="IO369" s="5"/>
      <c r="IP369" s="5"/>
      <c r="IQ369" s="5"/>
      <c r="IR369" s="5"/>
      <c r="IS369" s="5"/>
      <c r="IT369" s="5"/>
      <c r="IU369" s="5"/>
      <c r="IV369" s="5"/>
    </row>
    <row r="370" spans="1:256" s="42" customFormat="1" x14ac:dyDescent="0.25">
      <c r="A370" s="6">
        <v>368</v>
      </c>
      <c r="B370" s="24" t="s">
        <v>349</v>
      </c>
      <c r="C370" s="8"/>
      <c r="D370" s="8">
        <f t="shared" si="14"/>
        <v>2021</v>
      </c>
      <c r="E370" s="24" t="s">
        <v>10</v>
      </c>
      <c r="F370" s="24"/>
      <c r="G370" s="10" t="s">
        <v>15</v>
      </c>
      <c r="H370" s="9">
        <v>41019</v>
      </c>
      <c r="I370" s="8">
        <v>1308</v>
      </c>
      <c r="J370" s="10" t="s">
        <v>266</v>
      </c>
      <c r="K370" s="9"/>
      <c r="L370" s="11"/>
      <c r="M370" s="9"/>
      <c r="N370" s="23" t="str">
        <f t="shared" si="15"/>
        <v/>
      </c>
      <c r="O370" s="5"/>
      <c r="P370" s="5"/>
      <c r="Q370" s="47" t="e">
        <f>VLOOKUP($B370,[1]Лист1!$B$5:$G$100,5,0)</f>
        <v>#N/A</v>
      </c>
      <c r="R370" s="47" t="e">
        <f>VLOOKUP($B370,[1]Лист1!$B$5:$G$100,5,0)</f>
        <v>#N/A</v>
      </c>
      <c r="S370" s="5"/>
      <c r="T370" s="5"/>
      <c r="U370" s="67" t="s">
        <v>461</v>
      </c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  <c r="DG370" s="5"/>
      <c r="DH370" s="5"/>
      <c r="DI370" s="5"/>
      <c r="DJ370" s="5"/>
      <c r="DK370" s="5"/>
      <c r="DL370" s="5"/>
      <c r="DM370" s="5"/>
      <c r="DN370" s="5"/>
      <c r="DO370" s="5"/>
      <c r="DP370" s="5"/>
      <c r="DQ370" s="5"/>
      <c r="DR370" s="5"/>
      <c r="DS370" s="5"/>
      <c r="DT370" s="5"/>
      <c r="DU370" s="5"/>
      <c r="DV370" s="5"/>
      <c r="DW370" s="5"/>
      <c r="DX370" s="5"/>
      <c r="DY370" s="5"/>
      <c r="DZ370" s="5"/>
      <c r="EA370" s="5"/>
      <c r="EB370" s="5"/>
      <c r="EC370" s="5"/>
      <c r="ED370" s="5"/>
      <c r="EE370" s="5"/>
      <c r="EF370" s="5"/>
      <c r="EG370" s="5"/>
      <c r="EH370" s="5"/>
      <c r="EI370" s="5"/>
      <c r="EJ370" s="5"/>
      <c r="EK370" s="5"/>
      <c r="EL370" s="5"/>
      <c r="EM370" s="5"/>
      <c r="EN370" s="5"/>
      <c r="EO370" s="5"/>
      <c r="EP370" s="5"/>
      <c r="EQ370" s="5"/>
      <c r="ER370" s="5"/>
      <c r="ES370" s="5"/>
      <c r="ET370" s="5"/>
      <c r="EU370" s="5"/>
      <c r="EV370" s="5"/>
      <c r="EW370" s="5"/>
      <c r="EX370" s="5"/>
      <c r="EY370" s="5"/>
      <c r="EZ370" s="5"/>
      <c r="FA370" s="5"/>
      <c r="FB370" s="5"/>
      <c r="FC370" s="5"/>
      <c r="FD370" s="5"/>
      <c r="FE370" s="5"/>
      <c r="FF370" s="5"/>
      <c r="FG370" s="5"/>
      <c r="FH370" s="5"/>
      <c r="FI370" s="5"/>
      <c r="FJ370" s="5"/>
      <c r="FK370" s="5"/>
      <c r="FL370" s="5"/>
      <c r="FM370" s="5"/>
      <c r="FN370" s="5"/>
      <c r="FO370" s="5"/>
      <c r="FP370" s="5"/>
      <c r="FQ370" s="5"/>
      <c r="FR370" s="5"/>
      <c r="FS370" s="5"/>
      <c r="FT370" s="5"/>
      <c r="FU370" s="5"/>
      <c r="FV370" s="5"/>
      <c r="FW370" s="5"/>
      <c r="FX370" s="5"/>
      <c r="FY370" s="5"/>
      <c r="FZ370" s="5"/>
      <c r="GA370" s="5"/>
      <c r="GB370" s="5"/>
      <c r="GC370" s="5"/>
      <c r="GD370" s="5"/>
      <c r="GE370" s="5"/>
      <c r="GF370" s="5"/>
      <c r="GG370" s="5"/>
      <c r="GH370" s="5"/>
      <c r="GI370" s="5"/>
      <c r="GJ370" s="5"/>
      <c r="GK370" s="5"/>
      <c r="GL370" s="5"/>
      <c r="GM370" s="5"/>
      <c r="GN370" s="5"/>
      <c r="GO370" s="5"/>
      <c r="GP370" s="5"/>
      <c r="GQ370" s="5"/>
      <c r="GR370" s="5"/>
      <c r="GS370" s="5"/>
      <c r="GT370" s="5"/>
      <c r="GU370" s="5"/>
      <c r="GV370" s="5"/>
      <c r="GW370" s="5"/>
      <c r="GX370" s="5"/>
      <c r="GY370" s="5"/>
      <c r="GZ370" s="5"/>
      <c r="HA370" s="5"/>
      <c r="HB370" s="5"/>
      <c r="HC370" s="5"/>
      <c r="HD370" s="5"/>
      <c r="HE370" s="5"/>
      <c r="HF370" s="5"/>
      <c r="HG370" s="5"/>
      <c r="HH370" s="5"/>
      <c r="HI370" s="5"/>
      <c r="HJ370" s="5"/>
      <c r="HK370" s="5"/>
      <c r="HL370" s="5"/>
      <c r="HM370" s="5"/>
      <c r="HN370" s="5"/>
      <c r="HO370" s="5"/>
      <c r="HP370" s="5"/>
      <c r="HQ370" s="5"/>
      <c r="HR370" s="5"/>
      <c r="HS370" s="5"/>
      <c r="HT370" s="5"/>
      <c r="HU370" s="5"/>
      <c r="HV370" s="5"/>
      <c r="HW370" s="5"/>
      <c r="HX370" s="5"/>
      <c r="HY370" s="5"/>
      <c r="HZ370" s="5"/>
      <c r="IA370" s="5"/>
      <c r="IB370" s="5"/>
      <c r="IC370" s="5"/>
      <c r="ID370" s="5"/>
      <c r="IE370" s="5"/>
      <c r="IF370" s="5"/>
      <c r="IG370" s="5"/>
      <c r="IH370" s="5"/>
      <c r="II370" s="5"/>
      <c r="IJ370" s="5"/>
      <c r="IK370" s="5"/>
      <c r="IL370" s="5"/>
      <c r="IM370" s="5"/>
      <c r="IN370" s="5"/>
      <c r="IO370" s="5"/>
      <c r="IP370" s="5"/>
      <c r="IQ370" s="5"/>
      <c r="IR370" s="5"/>
      <c r="IS370" s="5"/>
      <c r="IT370" s="5"/>
      <c r="IU370" s="5"/>
      <c r="IV370" s="5"/>
    </row>
    <row r="371" spans="1:256" s="42" customFormat="1" x14ac:dyDescent="0.25">
      <c r="A371" s="6">
        <v>369</v>
      </c>
      <c r="B371" s="24" t="s">
        <v>238</v>
      </c>
      <c r="C371" s="8">
        <v>1995</v>
      </c>
      <c r="D371" s="8">
        <f t="shared" si="14"/>
        <v>26</v>
      </c>
      <c r="E371" s="24" t="s">
        <v>10</v>
      </c>
      <c r="F371" s="24"/>
      <c r="G371" s="10" t="s">
        <v>15</v>
      </c>
      <c r="H371" s="9">
        <v>43244</v>
      </c>
      <c r="I371" s="11">
        <v>117</v>
      </c>
      <c r="J371" s="10" t="s">
        <v>266</v>
      </c>
      <c r="K371" s="9"/>
      <c r="L371" s="11"/>
      <c r="M371" s="9"/>
      <c r="N371" s="23" t="str">
        <f t="shared" si="15"/>
        <v/>
      </c>
      <c r="O371" s="5"/>
      <c r="P371" s="5"/>
      <c r="Q371" s="47" t="e">
        <f>VLOOKUP($B371,[1]Лист1!$B$5:$G$100,5,0)</f>
        <v>#N/A</v>
      </c>
      <c r="R371" s="47" t="e">
        <f>VLOOKUP($B371,[1]Лист1!$B$5:$G$100,5,0)</f>
        <v>#N/A</v>
      </c>
      <c r="S371" s="5"/>
      <c r="T371" s="5"/>
      <c r="U371" s="67" t="s">
        <v>461</v>
      </c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  <c r="DG371" s="5"/>
      <c r="DH371" s="5"/>
      <c r="DI371" s="5"/>
      <c r="DJ371" s="5"/>
      <c r="DK371" s="5"/>
      <c r="DL371" s="5"/>
      <c r="DM371" s="5"/>
      <c r="DN371" s="5"/>
      <c r="DO371" s="5"/>
      <c r="DP371" s="5"/>
      <c r="DQ371" s="5"/>
      <c r="DR371" s="5"/>
      <c r="DS371" s="5"/>
      <c r="DT371" s="5"/>
      <c r="DU371" s="5"/>
      <c r="DV371" s="5"/>
      <c r="DW371" s="5"/>
      <c r="DX371" s="5"/>
      <c r="DY371" s="5"/>
      <c r="DZ371" s="5"/>
      <c r="EA371" s="5"/>
      <c r="EB371" s="5"/>
      <c r="EC371" s="5"/>
      <c r="ED371" s="5"/>
      <c r="EE371" s="5"/>
      <c r="EF371" s="5"/>
      <c r="EG371" s="5"/>
      <c r="EH371" s="5"/>
      <c r="EI371" s="5"/>
      <c r="EJ371" s="5"/>
      <c r="EK371" s="5"/>
      <c r="EL371" s="5"/>
      <c r="EM371" s="5"/>
      <c r="EN371" s="5"/>
      <c r="EO371" s="5"/>
      <c r="EP371" s="5"/>
      <c r="EQ371" s="5"/>
      <c r="ER371" s="5"/>
      <c r="ES371" s="5"/>
      <c r="ET371" s="5"/>
      <c r="EU371" s="5"/>
      <c r="EV371" s="5"/>
      <c r="EW371" s="5"/>
      <c r="EX371" s="5"/>
      <c r="EY371" s="5"/>
      <c r="EZ371" s="5"/>
      <c r="FA371" s="5"/>
      <c r="FB371" s="5"/>
      <c r="FC371" s="5"/>
      <c r="FD371" s="5"/>
      <c r="FE371" s="5"/>
      <c r="FF371" s="5"/>
      <c r="FG371" s="5"/>
      <c r="FH371" s="5"/>
      <c r="FI371" s="5"/>
      <c r="FJ371" s="5"/>
      <c r="FK371" s="5"/>
      <c r="FL371" s="5"/>
      <c r="FM371" s="5"/>
      <c r="FN371" s="5"/>
      <c r="FO371" s="5"/>
      <c r="FP371" s="5"/>
      <c r="FQ371" s="5"/>
      <c r="FR371" s="5"/>
      <c r="FS371" s="5"/>
      <c r="FT371" s="5"/>
      <c r="FU371" s="5"/>
      <c r="FV371" s="5"/>
      <c r="FW371" s="5"/>
      <c r="FX371" s="5"/>
      <c r="FY371" s="5"/>
      <c r="FZ371" s="5"/>
      <c r="GA371" s="5"/>
      <c r="GB371" s="5"/>
      <c r="GC371" s="5"/>
      <c r="GD371" s="5"/>
      <c r="GE371" s="5"/>
      <c r="GF371" s="5"/>
      <c r="GG371" s="5"/>
      <c r="GH371" s="5"/>
      <c r="GI371" s="5"/>
      <c r="GJ371" s="5"/>
      <c r="GK371" s="5"/>
      <c r="GL371" s="5"/>
      <c r="GM371" s="5"/>
      <c r="GN371" s="5"/>
      <c r="GO371" s="5"/>
      <c r="GP371" s="5"/>
      <c r="GQ371" s="5"/>
      <c r="GR371" s="5"/>
      <c r="GS371" s="5"/>
      <c r="GT371" s="5"/>
      <c r="GU371" s="5"/>
      <c r="GV371" s="5"/>
      <c r="GW371" s="5"/>
      <c r="GX371" s="5"/>
      <c r="GY371" s="5"/>
      <c r="GZ371" s="5"/>
      <c r="HA371" s="5"/>
      <c r="HB371" s="5"/>
      <c r="HC371" s="5"/>
      <c r="HD371" s="5"/>
      <c r="HE371" s="5"/>
      <c r="HF371" s="5"/>
      <c r="HG371" s="5"/>
      <c r="HH371" s="5"/>
      <c r="HI371" s="5"/>
      <c r="HJ371" s="5"/>
      <c r="HK371" s="5"/>
      <c r="HL371" s="5"/>
      <c r="HM371" s="5"/>
      <c r="HN371" s="5"/>
      <c r="HO371" s="5"/>
      <c r="HP371" s="5"/>
      <c r="HQ371" s="5"/>
      <c r="HR371" s="5"/>
      <c r="HS371" s="5"/>
      <c r="HT371" s="5"/>
      <c r="HU371" s="5"/>
      <c r="HV371" s="5"/>
      <c r="HW371" s="5"/>
      <c r="HX371" s="5"/>
      <c r="HY371" s="5"/>
      <c r="HZ371" s="5"/>
      <c r="IA371" s="5"/>
      <c r="IB371" s="5"/>
      <c r="IC371" s="5"/>
      <c r="ID371" s="5"/>
      <c r="IE371" s="5"/>
      <c r="IF371" s="5"/>
      <c r="IG371" s="5"/>
      <c r="IH371" s="5"/>
      <c r="II371" s="5"/>
      <c r="IJ371" s="5"/>
      <c r="IK371" s="5"/>
      <c r="IL371" s="5"/>
      <c r="IM371" s="5"/>
      <c r="IN371" s="5"/>
      <c r="IO371" s="5"/>
      <c r="IP371" s="5"/>
      <c r="IQ371" s="5"/>
      <c r="IR371" s="5"/>
      <c r="IS371" s="5"/>
      <c r="IT371" s="5"/>
      <c r="IU371" s="5"/>
      <c r="IV371" s="5"/>
    </row>
    <row r="372" spans="1:256" x14ac:dyDescent="0.25">
      <c r="A372" s="15"/>
      <c r="B372" s="27"/>
      <c r="C372" s="26"/>
      <c r="D372" s="26"/>
      <c r="E372" s="28"/>
      <c r="F372" s="28"/>
      <c r="G372" s="16"/>
      <c r="H372" s="17"/>
      <c r="I372" s="17"/>
      <c r="J372" s="16"/>
      <c r="K372" s="29"/>
      <c r="L372" s="17"/>
      <c r="M372" s="37"/>
    </row>
    <row r="373" spans="1:256" x14ac:dyDescent="0.25">
      <c r="E373" s="24" t="s">
        <v>10</v>
      </c>
      <c r="F373" s="28">
        <f>COUNTIF($E$3:$E$371,"дистанции пешеходные")</f>
        <v>140</v>
      </c>
      <c r="G373" s="16"/>
      <c r="H373" s="4"/>
      <c r="I373" s="16"/>
      <c r="J373" s="16"/>
      <c r="K373" s="16" t="s">
        <v>11</v>
      </c>
      <c r="L373" s="34">
        <f>COUNTIF($J$3:$J$371,"ЮС")</f>
        <v>0</v>
      </c>
      <c r="M373" s="34"/>
      <c r="N373" s="36">
        <f>COUNTIF($N$3:$N$371,"дистанции пешеходные")</f>
        <v>105</v>
      </c>
      <c r="O373" s="24" t="s">
        <v>10</v>
      </c>
    </row>
    <row r="374" spans="1:256" x14ac:dyDescent="0.25">
      <c r="E374" s="24" t="s">
        <v>14</v>
      </c>
      <c r="F374" s="28">
        <f>COUNTIF($E$3:$E$371,"дистанции на средствах передвижения (авто)")</f>
        <v>36</v>
      </c>
      <c r="G374" s="16"/>
      <c r="H374" s="4"/>
      <c r="I374" s="10"/>
      <c r="J374" s="10"/>
      <c r="K374" s="10" t="s">
        <v>15</v>
      </c>
      <c r="L374" s="35">
        <f>COUNTIF($J$3:$J$371,"СС3К")</f>
        <v>145</v>
      </c>
      <c r="M374" s="35"/>
      <c r="N374" s="36">
        <f>COUNTIF($N$3:$N$371,"дистанции на средствах передвижения (авто)")</f>
        <v>4</v>
      </c>
      <c r="O374" s="24" t="s">
        <v>14</v>
      </c>
    </row>
    <row r="375" spans="1:256" x14ac:dyDescent="0.25">
      <c r="E375" s="24" t="s">
        <v>7</v>
      </c>
      <c r="F375" s="28">
        <f>COUNTIF($E$3:$E$372,"дистанции горные")</f>
        <v>78</v>
      </c>
      <c r="G375" s="16"/>
      <c r="H375" s="4"/>
      <c r="I375" s="10"/>
      <c r="J375" s="10"/>
      <c r="K375" s="10" t="s">
        <v>18</v>
      </c>
      <c r="L375" s="35">
        <f>COUNTIF($J$3:$J$371,"СС2К")</f>
        <v>46</v>
      </c>
      <c r="M375" s="35"/>
      <c r="N375" s="36">
        <f>COUNTIF($N$3:$N$372,"дистанции горные")</f>
        <v>75</v>
      </c>
      <c r="O375" s="24" t="s">
        <v>7</v>
      </c>
    </row>
    <row r="376" spans="1:256" x14ac:dyDescent="0.25">
      <c r="E376" s="24" t="s">
        <v>32</v>
      </c>
      <c r="F376" s="28">
        <f>COUNTIF($E$3:$E$371,"дистанции водные")</f>
        <v>33</v>
      </c>
      <c r="G376" s="16"/>
      <c r="H376" s="4"/>
      <c r="I376" s="10"/>
      <c r="J376" s="10"/>
      <c r="K376" s="10" t="s">
        <v>8</v>
      </c>
      <c r="L376" s="35">
        <f>COUNTIF($J$3:$J$371,"СС1К")</f>
        <v>46</v>
      </c>
      <c r="M376" s="35"/>
      <c r="N376" s="36">
        <f>COUNTIF($N$3:$N$371,"дистанции водные")</f>
        <v>8</v>
      </c>
      <c r="O376" s="24" t="s">
        <v>32</v>
      </c>
    </row>
    <row r="377" spans="1:256" x14ac:dyDescent="0.25">
      <c r="E377" s="24" t="s">
        <v>303</v>
      </c>
      <c r="F377" s="28">
        <f>COUNTIF($E$3:$E$371,"дистанция - парусная")</f>
        <v>2</v>
      </c>
      <c r="G377" s="16"/>
      <c r="H377" s="4"/>
      <c r="I377" s="10"/>
      <c r="J377" s="10"/>
      <c r="K377" s="10" t="s">
        <v>73</v>
      </c>
      <c r="L377" s="35">
        <f>COUNTIF($J$3:$J$371,"ССВК")</f>
        <v>10</v>
      </c>
      <c r="M377" s="35"/>
      <c r="N377" s="36">
        <f>COUNTIF($N$3:$N$371,"дистанция - парусная")</f>
        <v>1</v>
      </c>
      <c r="O377" s="24" t="s">
        <v>303</v>
      </c>
    </row>
    <row r="378" spans="1:256" x14ac:dyDescent="0.25">
      <c r="E378" s="24" t="s">
        <v>218</v>
      </c>
      <c r="F378" s="28">
        <f>COUNTIF($E$3:$E$371,"спелеодистанции")</f>
        <v>6</v>
      </c>
      <c r="G378" s="10"/>
      <c r="H378" s="4"/>
      <c r="I378" s="10"/>
      <c r="J378" s="10"/>
      <c r="K378" s="39"/>
      <c r="L378" s="41"/>
      <c r="M378" s="41"/>
      <c r="N378" s="36">
        <f>COUNTIF($N$3:$N$371,"спелеодистанции")</f>
        <v>1</v>
      </c>
      <c r="O378" s="24" t="s">
        <v>218</v>
      </c>
    </row>
    <row r="379" spans="1:256" x14ac:dyDescent="0.25">
      <c r="E379" s="24" t="s">
        <v>289</v>
      </c>
      <c r="F379" s="28">
        <f>COUNTIF($E$3:$E$371,"дистанции на средствах передвижения (кони)")</f>
        <v>14</v>
      </c>
      <c r="G379" s="26"/>
      <c r="H379" s="32"/>
      <c r="I379" s="26"/>
      <c r="J379" s="26"/>
      <c r="K379" s="26"/>
      <c r="L379" s="26"/>
      <c r="M379" s="26"/>
      <c r="N379" s="36">
        <f>COUNTIF($N$3:$N$371,"дистанции на средствах передвижения (кони)")</f>
        <v>10</v>
      </c>
      <c r="O379" s="24" t="s">
        <v>289</v>
      </c>
    </row>
    <row r="380" spans="1:256" x14ac:dyDescent="0.25">
      <c r="E380" s="24" t="s">
        <v>315</v>
      </c>
      <c r="F380" s="28">
        <f>COUNTIF($E$3:$E$371,"маршруты")</f>
        <v>57</v>
      </c>
      <c r="G380" s="26"/>
      <c r="H380" s="32"/>
      <c r="I380" s="26"/>
      <c r="J380" s="26"/>
      <c r="K380" s="26"/>
      <c r="L380" s="26"/>
      <c r="M380" s="26"/>
      <c r="N380" s="36">
        <f>COUNTIF($N$3:$N$371,"маршруты")</f>
        <v>41</v>
      </c>
      <c r="O380" s="24" t="s">
        <v>315</v>
      </c>
    </row>
    <row r="381" spans="1:256" x14ac:dyDescent="0.25">
      <c r="E381" s="24" t="s">
        <v>418</v>
      </c>
      <c r="F381" s="28">
        <f>COUNTIF($E$3:$E$371,"северная ходьба")</f>
        <v>1</v>
      </c>
      <c r="G381" s="26"/>
      <c r="H381" s="32"/>
      <c r="I381" s="26"/>
      <c r="J381" s="26"/>
      <c r="K381" s="26"/>
      <c r="L381" s="26"/>
      <c r="M381" s="26"/>
      <c r="N381" s="36">
        <f>COUNTIF($N$3:$N$371,"северная ходьба")</f>
        <v>1</v>
      </c>
      <c r="O381" s="24" t="s">
        <v>418</v>
      </c>
    </row>
    <row r="382" spans="1:256" x14ac:dyDescent="0.25">
      <c r="E382" s="27"/>
      <c r="F382" s="27"/>
      <c r="G382" s="26"/>
      <c r="H382" s="32"/>
      <c r="I382" s="26"/>
      <c r="J382" s="26"/>
      <c r="K382" s="26"/>
      <c r="L382" s="26"/>
      <c r="M382" s="26"/>
      <c r="N382" s="36">
        <f>L383-N373-N374-N375-N376-N377-N378-N379-N380-N381</f>
        <v>1</v>
      </c>
      <c r="O382" s="24" t="s">
        <v>445</v>
      </c>
    </row>
    <row r="383" spans="1:256" x14ac:dyDescent="0.25">
      <c r="F383" s="38">
        <f>SUM(F373:F381)</f>
        <v>367</v>
      </c>
      <c r="G383" s="18"/>
      <c r="I383" s="18"/>
      <c r="K383" s="40"/>
      <c r="L383" s="18">
        <f>SUM(L373:L377)</f>
        <v>247</v>
      </c>
      <c r="M383" s="18"/>
      <c r="N383" s="22">
        <f>SUM(N373:N382)</f>
        <v>247</v>
      </c>
    </row>
  </sheetData>
  <autoFilter ref="A2:IV371"/>
  <mergeCells count="9">
    <mergeCell ref="G1:I1"/>
    <mergeCell ref="J1:L1"/>
    <mergeCell ref="M1:M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horizontalDpi="4294967294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356"/>
  <sheetViews>
    <sheetView zoomScale="70" zoomScaleNormal="70" workbookViewId="0">
      <pane xSplit="2" ySplit="2" topLeftCell="C277" activePane="bottomRight" state="frozen"/>
      <selection pane="topRight" activeCell="C1" sqref="C1"/>
      <selection pane="bottomLeft" activeCell="A4" sqref="A4"/>
      <selection pane="bottomRight" activeCell="B148" sqref="B148"/>
    </sheetView>
  </sheetViews>
  <sheetFormatPr defaultColWidth="8.85546875" defaultRowHeight="15.75" outlineLevelCol="1" x14ac:dyDescent="0.25"/>
  <cols>
    <col min="1" max="1" width="4.7109375" style="5" bestFit="1" customWidth="1"/>
    <col min="2" max="2" width="45.7109375" style="25" bestFit="1" customWidth="1"/>
    <col min="3" max="3" width="38.28515625" style="25" customWidth="1"/>
    <col min="4" max="4" width="11.28515625" style="25" customWidth="1"/>
    <col min="5" max="6" width="10.42578125" style="25" customWidth="1" outlineLevel="1"/>
    <col min="7" max="7" width="22.140625" style="25" customWidth="1" outlineLevel="1"/>
    <col min="8" max="8" width="26.140625" style="25" customWidth="1" outlineLevel="1"/>
    <col min="9" max="9" width="11.5703125" style="40" customWidth="1"/>
    <col min="10" max="10" width="20.5703125" style="20" customWidth="1"/>
    <col min="11" max="11" width="16" style="20" customWidth="1"/>
    <col min="12" max="12" width="9.28515625" style="18" bestFit="1" customWidth="1" collapsed="1"/>
    <col min="13" max="13" width="14.42578125" style="19" customWidth="1"/>
    <col min="14" max="14" width="12" style="20" bestFit="1" customWidth="1"/>
    <col min="15" max="15" width="14.28515625" style="20" customWidth="1"/>
    <col min="16" max="16" width="13.42578125" style="23" customWidth="1"/>
    <col min="17" max="17" width="4.28515625" style="23" customWidth="1"/>
    <col min="18" max="18" width="5.7109375" style="47" customWidth="1"/>
    <col min="19" max="20" width="8.85546875" style="47" customWidth="1"/>
    <col min="21" max="21" width="8.85546875" style="47"/>
    <col min="22" max="241" width="8.85546875" style="23"/>
    <col min="242" max="242" width="4.7109375" style="23" bestFit="1" customWidth="1"/>
    <col min="243" max="243" width="44.28515625" style="23" bestFit="1" customWidth="1"/>
    <col min="244" max="244" width="8.85546875" style="23" customWidth="1"/>
    <col min="245" max="245" width="15.140625" style="23" bestFit="1" customWidth="1"/>
    <col min="246" max="246" width="11.28515625" style="23" bestFit="1" customWidth="1"/>
    <col min="247" max="247" width="15.28515625" style="23" bestFit="1" customWidth="1"/>
    <col min="248" max="248" width="12.7109375" style="23" customWidth="1"/>
    <col min="249" max="249" width="15.5703125" style="23" customWidth="1"/>
    <col min="250" max="16384" width="8.85546875" style="23"/>
  </cols>
  <sheetData>
    <row r="1" spans="1:256" s="1" customFormat="1" ht="15.6" customHeight="1" x14ac:dyDescent="0.25">
      <c r="A1" s="195" t="s">
        <v>0</v>
      </c>
      <c r="B1" s="197" t="s">
        <v>1</v>
      </c>
      <c r="C1" s="55"/>
      <c r="D1" s="55"/>
      <c r="E1" s="197" t="s">
        <v>370</v>
      </c>
      <c r="F1" s="197" t="s">
        <v>371</v>
      </c>
      <c r="G1" s="199" t="s">
        <v>2</v>
      </c>
      <c r="H1" s="199" t="s">
        <v>357</v>
      </c>
      <c r="I1" s="201" t="s">
        <v>262</v>
      </c>
      <c r="J1" s="202"/>
      <c r="K1" s="203"/>
      <c r="L1" s="192" t="s">
        <v>3</v>
      </c>
      <c r="M1" s="193"/>
      <c r="N1" s="194"/>
      <c r="O1" s="189" t="s">
        <v>369</v>
      </c>
      <c r="P1" s="22"/>
      <c r="Q1" s="22"/>
      <c r="R1" s="46"/>
      <c r="S1" s="46" t="s">
        <v>377</v>
      </c>
      <c r="T1" s="46" t="s">
        <v>376</v>
      </c>
      <c r="U1" s="46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</row>
    <row r="2" spans="1:256" x14ac:dyDescent="0.25">
      <c r="A2" s="196"/>
      <c r="B2" s="198"/>
      <c r="C2" s="56"/>
      <c r="D2" s="56"/>
      <c r="E2" s="198"/>
      <c r="F2" s="198"/>
      <c r="G2" s="200"/>
      <c r="H2" s="204"/>
      <c r="I2" s="2" t="s">
        <v>4</v>
      </c>
      <c r="J2" s="4" t="s">
        <v>261</v>
      </c>
      <c r="K2" s="4" t="s">
        <v>5</v>
      </c>
      <c r="L2" s="2" t="s">
        <v>4</v>
      </c>
      <c r="M2" s="3" t="s">
        <v>261</v>
      </c>
      <c r="N2" s="4" t="s">
        <v>5</v>
      </c>
      <c r="O2" s="189"/>
    </row>
    <row r="3" spans="1:256" x14ac:dyDescent="0.25">
      <c r="A3" s="6">
        <v>1</v>
      </c>
      <c r="B3" s="24" t="s">
        <v>305</v>
      </c>
      <c r="C3" s="7" t="str">
        <f>VLOOKUP(B3,[2]Лист1!$B$3:$E$532,1,0)</f>
        <v>Адуев Леонид Витальевич</v>
      </c>
      <c r="D3" s="7">
        <f>VLOOKUP(C3,[2]Лист1!$B$3:$E$532,3,0)</f>
        <v>0</v>
      </c>
      <c r="E3" s="7"/>
      <c r="F3" s="7"/>
      <c r="G3" s="24" t="s">
        <v>7</v>
      </c>
      <c r="H3" s="24"/>
      <c r="I3" s="10" t="s">
        <v>15</v>
      </c>
      <c r="J3" s="9">
        <v>43577</v>
      </c>
      <c r="K3" s="11" t="s">
        <v>301</v>
      </c>
      <c r="L3" s="10" t="s">
        <v>15</v>
      </c>
      <c r="M3" s="52">
        <v>43577</v>
      </c>
      <c r="N3" s="11" t="s">
        <v>301</v>
      </c>
      <c r="O3" s="9">
        <f>M3+365</f>
        <v>43942</v>
      </c>
      <c r="P3" s="23" t="str">
        <f t="shared" ref="P3:P15" si="0">IF(M3&gt;0,G3,"")</f>
        <v>дистанции горные</v>
      </c>
      <c r="R3" s="23"/>
      <c r="S3" s="47" t="e">
        <f>VLOOKUP($B3,[1]Лист1!$B$5:$G$100,4,0)</f>
        <v>#N/A</v>
      </c>
      <c r="T3" s="47" t="e">
        <f>VLOOKUP($B3,[1]Лист1!$B$5:$G$100,5,0)</f>
        <v>#N/A</v>
      </c>
      <c r="U3" s="23"/>
    </row>
    <row r="4" spans="1:256" x14ac:dyDescent="0.25">
      <c r="A4" s="6">
        <v>2</v>
      </c>
      <c r="B4" s="7" t="s">
        <v>6</v>
      </c>
      <c r="C4" s="7" t="str">
        <f>VLOOKUP(B4,[2]Лист1!$B$3:$E$532,1,0)</f>
        <v>Аксарин Станислав Михайлович</v>
      </c>
      <c r="D4" s="7" t="str">
        <f>VLOOKUP(C4,[2]Лист1!$B$3:$E$532,3,0)</f>
        <v>спортивный туризм</v>
      </c>
      <c r="E4" s="7"/>
      <c r="F4" s="7"/>
      <c r="G4" s="24" t="s">
        <v>7</v>
      </c>
      <c r="H4" s="24"/>
      <c r="I4" s="10" t="s">
        <v>8</v>
      </c>
      <c r="J4" s="9">
        <v>42916</v>
      </c>
      <c r="K4" s="11">
        <v>114</v>
      </c>
      <c r="L4" s="10" t="s">
        <v>8</v>
      </c>
      <c r="M4" s="58">
        <v>43646</v>
      </c>
      <c r="N4" s="11" t="s">
        <v>30</v>
      </c>
      <c r="O4" s="9">
        <f>M4+365*2</f>
        <v>44376</v>
      </c>
      <c r="P4" s="23" t="str">
        <f t="shared" si="0"/>
        <v>дистанции горные</v>
      </c>
      <c r="R4" s="23"/>
      <c r="S4" s="47" t="e">
        <f>VLOOKUP($B4,[1]Лист1!$B$5:$G$100,4,0)</f>
        <v>#N/A</v>
      </c>
      <c r="T4" s="47" t="e">
        <f>VLOOKUP($B4,[1]Лист1!$B$5:$G$100,5,0)</f>
        <v>#N/A</v>
      </c>
      <c r="U4" s="23"/>
    </row>
    <row r="5" spans="1:256" x14ac:dyDescent="0.25">
      <c r="A5" s="6">
        <v>3</v>
      </c>
      <c r="B5" s="7" t="s">
        <v>9</v>
      </c>
      <c r="C5" s="7" t="str">
        <f>VLOOKUP(B5,[2]Лист1!$B$3:$E$532,1,0)</f>
        <v>Александров Григорий Андреевич</v>
      </c>
      <c r="D5" s="7">
        <f>VLOOKUP(C5,[2]Лист1!$B$3:$E$532,3,0)</f>
        <v>0</v>
      </c>
      <c r="E5" s="7">
        <v>2004</v>
      </c>
      <c r="F5" s="7">
        <v>16</v>
      </c>
      <c r="G5" s="24" t="s">
        <v>10</v>
      </c>
      <c r="H5" s="24"/>
      <c r="I5" s="10" t="s">
        <v>11</v>
      </c>
      <c r="J5" s="9">
        <v>43161</v>
      </c>
      <c r="K5" s="11">
        <v>81</v>
      </c>
      <c r="L5" s="10" t="s">
        <v>11</v>
      </c>
      <c r="M5" s="9">
        <v>43897</v>
      </c>
      <c r="N5" s="11" t="s">
        <v>25</v>
      </c>
      <c r="O5" s="9">
        <f>M5+365</f>
        <v>44262</v>
      </c>
      <c r="P5" s="23" t="str">
        <f t="shared" si="0"/>
        <v>дистанции пешеходные</v>
      </c>
      <c r="R5" s="23"/>
      <c r="S5" s="47" t="e">
        <f>VLOOKUP($B5,[1]Лист1!$B$5:$G$100,4,0)</f>
        <v>#N/A</v>
      </c>
      <c r="T5" s="47" t="e">
        <f>VLOOKUP($B5,[1]Лист1!$B$5:$G$100,5,0)</f>
        <v>#N/A</v>
      </c>
      <c r="U5" s="23"/>
    </row>
    <row r="6" spans="1:256" s="14" customFormat="1" x14ac:dyDescent="0.25">
      <c r="A6" s="6">
        <v>4</v>
      </c>
      <c r="B6" s="45" t="s">
        <v>12</v>
      </c>
      <c r="C6" s="7" t="str">
        <f>VLOOKUP(B6,[2]Лист1!$B$3:$E$532,1,0)</f>
        <v>Александрович Диана Владимировна</v>
      </c>
      <c r="D6" s="7">
        <f>VLOOKUP(C6,[2]Лист1!$B$3:$E$532,3,0)</f>
        <v>0</v>
      </c>
      <c r="E6" s="7">
        <v>2002</v>
      </c>
      <c r="F6" s="7">
        <v>18</v>
      </c>
      <c r="G6" s="24" t="s">
        <v>10</v>
      </c>
      <c r="H6" s="24"/>
      <c r="I6" s="10" t="s">
        <v>15</v>
      </c>
      <c r="J6" s="9">
        <v>43563</v>
      </c>
      <c r="K6" s="11" t="s">
        <v>285</v>
      </c>
      <c r="L6" s="10" t="s">
        <v>15</v>
      </c>
      <c r="M6" s="52">
        <v>43563</v>
      </c>
      <c r="N6" s="11" t="s">
        <v>285</v>
      </c>
      <c r="O6" s="9">
        <f>M6+365</f>
        <v>43928</v>
      </c>
      <c r="P6" s="23" t="str">
        <f t="shared" si="0"/>
        <v>дистанции пешеходные</v>
      </c>
      <c r="Q6" s="23"/>
      <c r="R6" s="23"/>
      <c r="S6" s="47">
        <f>VLOOKUP($B6,[1]Лист1!$B$5:$G$100,4,0)</f>
        <v>0</v>
      </c>
      <c r="T6" s="47">
        <f>VLOOKUP($B6,[1]Лист1!$B$5:$G$100,5,0)</f>
        <v>0</v>
      </c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</row>
    <row r="7" spans="1:256" x14ac:dyDescent="0.25">
      <c r="A7" s="6">
        <v>5</v>
      </c>
      <c r="B7" s="45" t="s">
        <v>13</v>
      </c>
      <c r="C7" s="7" t="str">
        <f>VLOOKUP(B7,[2]Лист1!$B$3:$E$532,1,0)</f>
        <v>Алексеев Владимир Геннадьевич</v>
      </c>
      <c r="D7" s="7" t="str">
        <f>VLOOKUP(C7,[2]Лист1!$B$3:$E$532,3,0)</f>
        <v>спортивный туризм</v>
      </c>
      <c r="E7" s="7"/>
      <c r="F7" s="7"/>
      <c r="G7" s="24" t="s">
        <v>14</v>
      </c>
      <c r="H7" s="24"/>
      <c r="I7" s="10" t="s">
        <v>15</v>
      </c>
      <c r="J7" s="12">
        <v>42825</v>
      </c>
      <c r="K7" s="11">
        <v>39</v>
      </c>
      <c r="L7" s="10" t="s">
        <v>15</v>
      </c>
      <c r="M7" s="51">
        <v>43555</v>
      </c>
      <c r="N7" s="11" t="s">
        <v>287</v>
      </c>
      <c r="O7" s="9">
        <f>M7+365</f>
        <v>43920</v>
      </c>
      <c r="P7" s="23" t="str">
        <f t="shared" si="0"/>
        <v>дистанции на средствах передвижения (авто)</v>
      </c>
      <c r="S7" s="47" t="e">
        <f>VLOOKUP($B7,[1]Лист1!$B$5:$G$100,4,0)</f>
        <v>#N/A</v>
      </c>
      <c r="T7" s="47" t="e">
        <f>VLOOKUP($B7,[1]Лист1!$B$5:$G$100,5,0)</f>
        <v>#N/A</v>
      </c>
    </row>
    <row r="8" spans="1:256" s="42" customFormat="1" x14ac:dyDescent="0.25">
      <c r="A8" s="6">
        <v>6</v>
      </c>
      <c r="B8" s="24" t="s">
        <v>16</v>
      </c>
      <c r="C8" s="7" t="str">
        <f>VLOOKUP(B8,[2]Лист1!$B$3:$E$532,1,0)</f>
        <v>Алякринский Михаил Константинович</v>
      </c>
      <c r="D8" s="7" t="str">
        <f>VLOOKUP(C8,[2]Лист1!$B$3:$E$532,3,0)</f>
        <v>спортивный туризм</v>
      </c>
      <c r="E8" s="7"/>
      <c r="F8" s="7"/>
      <c r="G8" s="24" t="s">
        <v>7</v>
      </c>
      <c r="H8" s="24"/>
      <c r="I8" s="10" t="s">
        <v>8</v>
      </c>
      <c r="J8" s="9">
        <v>42916</v>
      </c>
      <c r="K8" s="11">
        <v>114</v>
      </c>
      <c r="L8" s="10" t="s">
        <v>8</v>
      </c>
      <c r="M8" s="9">
        <v>43646</v>
      </c>
      <c r="N8" s="11" t="s">
        <v>30</v>
      </c>
      <c r="O8" s="9">
        <f>M8+365*2</f>
        <v>44376</v>
      </c>
      <c r="P8" s="23" t="str">
        <f t="shared" si="0"/>
        <v>дистанции горные</v>
      </c>
      <c r="Q8" s="5"/>
      <c r="R8" s="5"/>
      <c r="S8" s="47" t="e">
        <f>VLOOKUP($B8,[1]Лист1!$B$5:$G$100,4,0)</f>
        <v>#N/A</v>
      </c>
      <c r="T8" s="47" t="e">
        <f>VLOOKUP($B8,[1]Лист1!$B$5:$G$100,5,0)</f>
        <v>#N/A</v>
      </c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</row>
    <row r="9" spans="1:256" s="42" customFormat="1" x14ac:dyDescent="0.25">
      <c r="A9" s="6">
        <v>7</v>
      </c>
      <c r="B9" s="45" t="s">
        <v>17</v>
      </c>
      <c r="C9" s="7" t="str">
        <f>VLOOKUP(B9,[2]Лист1!$B$3:$E$532,1,0)</f>
        <v>Андреев Андрей Васильевич</v>
      </c>
      <c r="D9" s="7" t="str">
        <f>VLOOKUP(C9,[2]Лист1!$B$3:$E$532,3,0)</f>
        <v>спортивный туризм</v>
      </c>
      <c r="E9" s="7">
        <v>1994</v>
      </c>
      <c r="F9" s="7">
        <v>26</v>
      </c>
      <c r="G9" s="24" t="s">
        <v>10</v>
      </c>
      <c r="H9" s="24"/>
      <c r="I9" s="10" t="s">
        <v>18</v>
      </c>
      <c r="J9" s="9">
        <v>42825</v>
      </c>
      <c r="K9" s="11">
        <v>39</v>
      </c>
      <c r="L9" s="10" t="s">
        <v>15</v>
      </c>
      <c r="M9" s="51">
        <v>43555</v>
      </c>
      <c r="N9" s="11" t="s">
        <v>287</v>
      </c>
      <c r="O9" s="9">
        <f>M9+365</f>
        <v>43920</v>
      </c>
      <c r="P9" s="23" t="str">
        <f t="shared" si="0"/>
        <v>дистанции пешеходные</v>
      </c>
      <c r="Q9" s="5"/>
      <c r="R9" s="5"/>
      <c r="S9" s="47" t="e">
        <f>VLOOKUP($B9,[1]Лист1!$B$5:$G$100,4,0)</f>
        <v>#N/A</v>
      </c>
      <c r="T9" s="47" t="e">
        <f>VLOOKUP($B9,[1]Лист1!$B$5:$G$100,5,0)</f>
        <v>#N/A</v>
      </c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</row>
    <row r="10" spans="1:256" x14ac:dyDescent="0.25">
      <c r="A10" s="6">
        <v>8</v>
      </c>
      <c r="B10" s="7" t="s">
        <v>276</v>
      </c>
      <c r="C10" s="7" t="str">
        <f>VLOOKUP(B10,[2]Лист1!$B$3:$E$532,1,0)</f>
        <v>Андреев Михаил Александрович</v>
      </c>
      <c r="D10" s="7">
        <f>VLOOKUP(C10,[2]Лист1!$B$3:$E$532,3,0)</f>
        <v>0</v>
      </c>
      <c r="E10" s="7"/>
      <c r="F10" s="7"/>
      <c r="G10" s="24" t="s">
        <v>10</v>
      </c>
      <c r="H10" s="24"/>
      <c r="I10" s="10" t="s">
        <v>15</v>
      </c>
      <c r="J10" s="9">
        <v>43531</v>
      </c>
      <c r="K10" s="11" t="s">
        <v>283</v>
      </c>
      <c r="L10" s="10" t="s">
        <v>15</v>
      </c>
      <c r="M10" s="9">
        <v>43897</v>
      </c>
      <c r="N10" s="11" t="s">
        <v>25</v>
      </c>
      <c r="O10" s="9">
        <f>M10+365</f>
        <v>44262</v>
      </c>
      <c r="P10" s="23" t="str">
        <f t="shared" si="0"/>
        <v>дистанции пешеходные</v>
      </c>
      <c r="R10" s="23"/>
      <c r="S10" s="47" t="e">
        <f>VLOOKUP($B10,[1]Лист1!$B$5:$G$100,4,0)</f>
        <v>#N/A</v>
      </c>
      <c r="T10" s="47" t="e">
        <f>VLOOKUP($B10,[1]Лист1!$B$5:$G$100,5,0)</f>
        <v>#N/A</v>
      </c>
      <c r="U10" s="23"/>
    </row>
    <row r="11" spans="1:256" x14ac:dyDescent="0.25">
      <c r="A11" s="6">
        <v>9</v>
      </c>
      <c r="B11" s="43" t="s">
        <v>317</v>
      </c>
      <c r="C11" s="7" t="str">
        <f>VLOOKUP(B11,[2]Лист1!$B$3:$E$532,1,0)</f>
        <v>Андрюшин Андрей Андреевич</v>
      </c>
      <c r="D11" s="7">
        <f>VLOOKUP(C11,[2]Лист1!$B$3:$E$532,3,0)</f>
        <v>0</v>
      </c>
      <c r="E11" s="7"/>
      <c r="F11" s="7"/>
      <c r="G11" s="24" t="s">
        <v>315</v>
      </c>
      <c r="H11" s="24"/>
      <c r="I11" s="10" t="s">
        <v>15</v>
      </c>
      <c r="J11" s="9">
        <v>43577</v>
      </c>
      <c r="K11" s="11" t="s">
        <v>301</v>
      </c>
      <c r="L11" s="10" t="s">
        <v>15</v>
      </c>
      <c r="M11" s="52">
        <v>43577</v>
      </c>
      <c r="N11" s="11" t="s">
        <v>301</v>
      </c>
      <c r="O11" s="9">
        <f>M11+365</f>
        <v>43942</v>
      </c>
      <c r="P11" s="23" t="str">
        <f t="shared" si="0"/>
        <v>маршруты</v>
      </c>
      <c r="R11" s="23"/>
      <c r="S11" s="47" t="e">
        <f>VLOOKUP($B11,[1]Лист1!$B$5:$G$100,4,0)</f>
        <v>#N/A</v>
      </c>
      <c r="T11" s="47" t="e">
        <f>VLOOKUP($B11,[1]Лист1!$B$5:$G$100,5,0)</f>
        <v>#N/A</v>
      </c>
      <c r="U11" s="23"/>
    </row>
    <row r="12" spans="1:256" x14ac:dyDescent="0.25">
      <c r="A12" s="6">
        <v>10</v>
      </c>
      <c r="B12" s="24" t="s">
        <v>19</v>
      </c>
      <c r="C12" s="7" t="str">
        <f>VLOOKUP(B12,[2]Лист1!$B$3:$E$532,1,0)</f>
        <v>Аносова Ксения Валерьевна</v>
      </c>
      <c r="D12" s="7">
        <f>VLOOKUP(C12,[2]Лист1!$B$3:$E$532,3,0)</f>
        <v>0</v>
      </c>
      <c r="E12" s="7"/>
      <c r="F12" s="7"/>
      <c r="G12" s="24" t="s">
        <v>14</v>
      </c>
      <c r="H12" s="24"/>
      <c r="I12" s="10" t="s">
        <v>15</v>
      </c>
      <c r="J12" s="9">
        <v>43066</v>
      </c>
      <c r="K12" s="11">
        <v>237</v>
      </c>
      <c r="L12" s="10" t="s">
        <v>266</v>
      </c>
      <c r="M12" s="9"/>
      <c r="N12" s="11"/>
      <c r="O12" s="9"/>
      <c r="P12" s="23" t="str">
        <f t="shared" si="0"/>
        <v/>
      </c>
      <c r="R12" s="23"/>
      <c r="S12" s="47" t="e">
        <f>VLOOKUP($B12,[1]Лист1!$B$5:$G$100,4,0)</f>
        <v>#N/A</v>
      </c>
      <c r="T12" s="47" t="e">
        <f>VLOOKUP($B12,[1]Лист1!$B$5:$G$100,5,0)</f>
        <v>#N/A</v>
      </c>
      <c r="U12" s="23"/>
    </row>
    <row r="13" spans="1:256" x14ac:dyDescent="0.25">
      <c r="A13" s="6">
        <v>11</v>
      </c>
      <c r="B13" s="24" t="s">
        <v>380</v>
      </c>
      <c r="C13" s="7" t="e">
        <f>VLOOKUP(B13,[2]Лист1!$B$3:$E$532,1,0)</f>
        <v>#N/A</v>
      </c>
      <c r="D13" s="7" t="e">
        <f>VLOOKUP(C13,[2]Лист1!$B$3:$E$532,3,0)</f>
        <v>#N/A</v>
      </c>
      <c r="E13" s="7"/>
      <c r="F13" s="7"/>
      <c r="G13" s="24" t="s">
        <v>315</v>
      </c>
      <c r="H13" s="24"/>
      <c r="I13" s="10" t="s">
        <v>15</v>
      </c>
      <c r="J13" s="9">
        <v>43892</v>
      </c>
      <c r="K13" s="11" t="s">
        <v>381</v>
      </c>
      <c r="L13" s="10" t="s">
        <v>15</v>
      </c>
      <c r="M13" s="9">
        <v>43892</v>
      </c>
      <c r="N13" s="11" t="s">
        <v>381</v>
      </c>
      <c r="O13" s="9">
        <f>M13+365</f>
        <v>44257</v>
      </c>
      <c r="P13" s="23" t="str">
        <f t="shared" si="0"/>
        <v>маршруты</v>
      </c>
      <c r="R13" s="23"/>
      <c r="S13" s="47" t="e">
        <f>VLOOKUP($B13,[1]Лист1!$B$5:$G$100,4,0)</f>
        <v>#N/A</v>
      </c>
      <c r="T13" s="47" t="e">
        <f>VLOOKUP($B13,[1]Лист1!$B$5:$G$100,5,0)</f>
        <v>#N/A</v>
      </c>
      <c r="U13" s="23"/>
    </row>
    <row r="14" spans="1:256" x14ac:dyDescent="0.25">
      <c r="A14" s="6">
        <v>12</v>
      </c>
      <c r="B14" s="50" t="s">
        <v>367</v>
      </c>
      <c r="C14" s="7" t="str">
        <f>VLOOKUP(B14,[2]Лист1!$B$3:$E$532,1,0)</f>
        <v>Архипова Алена Сергеевна</v>
      </c>
      <c r="D14" s="7" t="str">
        <f>VLOOKUP(C14,[2]Лист1!$B$3:$E$532,3,0)</f>
        <v>спортивный туризм</v>
      </c>
      <c r="E14" s="7"/>
      <c r="F14" s="7"/>
      <c r="G14" s="24" t="s">
        <v>10</v>
      </c>
      <c r="H14" s="24"/>
      <c r="I14" s="10" t="s">
        <v>18</v>
      </c>
      <c r="J14" s="9">
        <v>43178</v>
      </c>
      <c r="K14" s="11">
        <v>49</v>
      </c>
      <c r="L14" s="10" t="s">
        <v>18</v>
      </c>
      <c r="M14" s="51">
        <v>43178</v>
      </c>
      <c r="N14" s="11">
        <v>49</v>
      </c>
      <c r="O14" s="9">
        <f>M14+365*2</f>
        <v>43908</v>
      </c>
      <c r="P14" s="23" t="str">
        <f t="shared" si="0"/>
        <v>дистанции пешеходные</v>
      </c>
      <c r="R14" s="23"/>
      <c r="S14" s="47">
        <f>VLOOKUP($B14,[1]Лист1!$B$5:$G$100,4,0)</f>
        <v>6</v>
      </c>
      <c r="T14" s="47">
        <f>VLOOKUP($B14,[1]Лист1!$B$5:$G$100,5,0)</f>
        <v>6</v>
      </c>
      <c r="U14" s="23"/>
    </row>
    <row r="15" spans="1:256" x14ac:dyDescent="0.25">
      <c r="A15" s="6">
        <v>13</v>
      </c>
      <c r="B15" s="24" t="s">
        <v>268</v>
      </c>
      <c r="C15" s="7" t="str">
        <f>VLOOKUP(B15,[2]Лист1!$B$3:$E$532,1,0)</f>
        <v>Бабич Дмитрий Владимирович</v>
      </c>
      <c r="D15" s="7" t="str">
        <f>VLOOKUP(C15,[2]Лист1!$B$3:$E$532,3,0)</f>
        <v>спортивный туризм</v>
      </c>
      <c r="E15" s="7"/>
      <c r="F15" s="7"/>
      <c r="G15" s="24" t="s">
        <v>218</v>
      </c>
      <c r="H15" s="24"/>
      <c r="I15" s="10" t="s">
        <v>15</v>
      </c>
      <c r="J15" s="9">
        <v>41019</v>
      </c>
      <c r="K15" s="11">
        <v>1308</v>
      </c>
      <c r="L15" s="10" t="s">
        <v>266</v>
      </c>
      <c r="M15" s="9"/>
      <c r="N15" s="11"/>
      <c r="O15" s="9"/>
      <c r="P15" s="23" t="str">
        <f t="shared" si="0"/>
        <v/>
      </c>
      <c r="R15" s="23"/>
      <c r="S15" s="47" t="e">
        <f>VLOOKUP($B15,[1]Лист1!$B$5:$G$100,4,0)</f>
        <v>#N/A</v>
      </c>
      <c r="T15" s="47" t="e">
        <f>VLOOKUP($B15,[1]Лист1!$B$5:$G$100,5,0)</f>
        <v>#N/A</v>
      </c>
      <c r="U15" s="23"/>
    </row>
    <row r="16" spans="1:256" x14ac:dyDescent="0.25">
      <c r="A16" s="6">
        <v>14</v>
      </c>
      <c r="B16" s="49" t="s">
        <v>20</v>
      </c>
      <c r="C16" s="7" t="str">
        <f>VLOOKUP(B16,[2]Лист1!$B$3:$E$532,1,0)</f>
        <v>Бабичев Виктор Александрович</v>
      </c>
      <c r="D16" s="7" t="str">
        <f>VLOOKUP(C16,[2]Лист1!$B$3:$E$532,3,0)</f>
        <v>спортивный туризм</v>
      </c>
      <c r="E16" s="7">
        <v>1982</v>
      </c>
      <c r="F16" s="7">
        <v>38</v>
      </c>
      <c r="G16" s="24" t="s">
        <v>10</v>
      </c>
      <c r="H16" s="24"/>
      <c r="I16" s="10" t="s">
        <v>18</v>
      </c>
      <c r="J16" s="9">
        <v>43178</v>
      </c>
      <c r="K16" s="11">
        <v>49</v>
      </c>
      <c r="L16" s="10" t="s">
        <v>18</v>
      </c>
      <c r="M16" s="51">
        <v>43178</v>
      </c>
      <c r="N16" s="11">
        <v>49</v>
      </c>
      <c r="O16" s="9">
        <f>M16+365*2</f>
        <v>43908</v>
      </c>
      <c r="P16" s="23" t="str">
        <f t="shared" ref="P16:P73" si="1">IF(M16&gt;0,G16,"")</f>
        <v>дистанции пешеходные</v>
      </c>
      <c r="R16" s="23"/>
      <c r="S16" s="47">
        <f>VLOOKUP($B16,[1]Лист1!$B$5:$G$100,4,0)</f>
        <v>23</v>
      </c>
      <c r="T16" s="47">
        <f>VLOOKUP($B16,[1]Лист1!$B$5:$G$100,5,0)</f>
        <v>24</v>
      </c>
      <c r="U16" s="23"/>
    </row>
    <row r="17" spans="1:21" x14ac:dyDescent="0.25">
      <c r="A17" s="6">
        <v>15</v>
      </c>
      <c r="B17" s="49" t="s">
        <v>21</v>
      </c>
      <c r="C17" s="7" t="str">
        <f>VLOOKUP(B17,[2]Лист1!$B$3:$E$532,1,0)</f>
        <v>Бабичева Елена Андреевна</v>
      </c>
      <c r="D17" s="7" t="str">
        <f>VLOOKUP(C17,[2]Лист1!$B$3:$E$532,3,0)</f>
        <v>спортивный туризм</v>
      </c>
      <c r="E17" s="7">
        <v>1980</v>
      </c>
      <c r="F17" s="7">
        <v>40</v>
      </c>
      <c r="G17" s="24" t="s">
        <v>10</v>
      </c>
      <c r="H17" s="24"/>
      <c r="I17" s="10" t="s">
        <v>8</v>
      </c>
      <c r="J17" s="9">
        <v>43178</v>
      </c>
      <c r="K17" s="11">
        <v>49</v>
      </c>
      <c r="L17" s="10" t="s">
        <v>8</v>
      </c>
      <c r="M17" s="51">
        <v>43178</v>
      </c>
      <c r="N17" s="11">
        <v>49</v>
      </c>
      <c r="O17" s="9">
        <f>M17+365*2</f>
        <v>43908</v>
      </c>
      <c r="P17" s="23" t="str">
        <f t="shared" si="1"/>
        <v>дистанции пешеходные</v>
      </c>
      <c r="R17" s="23"/>
      <c r="S17" s="47">
        <f>VLOOKUP($B17,[1]Лист1!$B$5:$G$100,4,0)</f>
        <v>108</v>
      </c>
      <c r="T17" s="47">
        <f>VLOOKUP($B17,[1]Лист1!$B$5:$G$100,5,0)</f>
        <v>108</v>
      </c>
      <c r="U17" s="23"/>
    </row>
    <row r="18" spans="1:21" x14ac:dyDescent="0.25">
      <c r="A18" s="6">
        <v>16</v>
      </c>
      <c r="B18" s="7" t="s">
        <v>22</v>
      </c>
      <c r="C18" s="7" t="str">
        <f>VLOOKUP(B18,[2]Лист1!$B$3:$E$532,1,0)</f>
        <v>Баданин Александр Леонидович</v>
      </c>
      <c r="D18" s="7">
        <f>VLOOKUP(C18,[2]Лист1!$B$3:$E$532,3,0)</f>
        <v>0</v>
      </c>
      <c r="E18" s="7"/>
      <c r="F18" s="7"/>
      <c r="G18" s="24" t="s">
        <v>7</v>
      </c>
      <c r="H18" s="24"/>
      <c r="I18" s="10" t="s">
        <v>15</v>
      </c>
      <c r="J18" s="9">
        <v>43202</v>
      </c>
      <c r="K18" s="11">
        <v>73</v>
      </c>
      <c r="L18" s="10" t="s">
        <v>15</v>
      </c>
      <c r="M18" s="52">
        <v>43567</v>
      </c>
      <c r="N18" s="11" t="s">
        <v>365</v>
      </c>
      <c r="O18" s="9">
        <f>M18+365</f>
        <v>43932</v>
      </c>
      <c r="P18" s="23" t="str">
        <f t="shared" si="1"/>
        <v>дистанции горные</v>
      </c>
      <c r="R18" s="23"/>
      <c r="S18" s="47" t="e">
        <f>VLOOKUP($B18,[1]Лист1!$B$5:$G$100,4,0)</f>
        <v>#N/A</v>
      </c>
      <c r="T18" s="47" t="e">
        <f>VLOOKUP($B18,[1]Лист1!$B$5:$G$100,5,0)</f>
        <v>#N/A</v>
      </c>
      <c r="U18" s="23"/>
    </row>
    <row r="19" spans="1:21" x14ac:dyDescent="0.25">
      <c r="A19" s="6">
        <v>17</v>
      </c>
      <c r="B19" s="24" t="s">
        <v>288</v>
      </c>
      <c r="C19" s="7" t="str">
        <f>VLOOKUP(B19,[2]Лист1!$B$3:$E$532,1,0)</f>
        <v>Баевская Марина Павловна</v>
      </c>
      <c r="D19" s="7">
        <f>VLOOKUP(C19,[2]Лист1!$B$3:$E$532,3,0)</f>
        <v>0</v>
      </c>
      <c r="E19" s="7"/>
      <c r="F19" s="7"/>
      <c r="G19" s="24" t="s">
        <v>289</v>
      </c>
      <c r="H19" s="24"/>
      <c r="I19" s="10" t="s">
        <v>15</v>
      </c>
      <c r="J19" s="9">
        <v>43577</v>
      </c>
      <c r="K19" s="11" t="s">
        <v>301</v>
      </c>
      <c r="L19" s="10" t="s">
        <v>15</v>
      </c>
      <c r="M19" s="52">
        <v>43577</v>
      </c>
      <c r="N19" s="11" t="s">
        <v>301</v>
      </c>
      <c r="O19" s="9">
        <f>M19+365</f>
        <v>43942</v>
      </c>
      <c r="P19" s="23" t="str">
        <f t="shared" si="1"/>
        <v>дистанции на средствах передвижения (кони)</v>
      </c>
      <c r="R19" s="23"/>
      <c r="S19" s="47" t="e">
        <f>VLOOKUP($B19,[1]Лист1!$B$5:$G$100,4,0)</f>
        <v>#N/A</v>
      </c>
      <c r="T19" s="47" t="e">
        <f>VLOOKUP($B19,[1]Лист1!$B$5:$G$100,5,0)</f>
        <v>#N/A</v>
      </c>
      <c r="U19" s="23"/>
    </row>
    <row r="20" spans="1:21" x14ac:dyDescent="0.25">
      <c r="A20" s="6">
        <v>18</v>
      </c>
      <c r="B20" s="24" t="s">
        <v>402</v>
      </c>
      <c r="C20" s="7" t="e">
        <f>VLOOKUP(B20,[2]Лист1!$B$3:$E$532,1,0)</f>
        <v>#N/A</v>
      </c>
      <c r="D20" s="7" t="e">
        <f>VLOOKUP(C20,[2]Лист1!$B$3:$E$532,3,0)</f>
        <v>#N/A</v>
      </c>
      <c r="E20" s="7"/>
      <c r="F20" s="7"/>
      <c r="G20" s="24" t="s">
        <v>315</v>
      </c>
      <c r="H20" s="24"/>
      <c r="I20" s="10" t="s">
        <v>18</v>
      </c>
      <c r="J20" s="9">
        <v>43892</v>
      </c>
      <c r="K20" s="11" t="s">
        <v>381</v>
      </c>
      <c r="L20" s="10" t="s">
        <v>18</v>
      </c>
      <c r="M20" s="9">
        <v>43892</v>
      </c>
      <c r="N20" s="11" t="s">
        <v>381</v>
      </c>
      <c r="O20" s="9">
        <f>M20+365*2</f>
        <v>44622</v>
      </c>
      <c r="P20" s="23" t="str">
        <f t="shared" si="1"/>
        <v>маршруты</v>
      </c>
      <c r="R20" s="23"/>
      <c r="S20" s="47" t="e">
        <f>VLOOKUP($B20,[1]Лист1!$B$5:$G$100,4,0)</f>
        <v>#N/A</v>
      </c>
      <c r="T20" s="47" t="e">
        <f>VLOOKUP($B20,[1]Лист1!$B$5:$G$100,5,0)</f>
        <v>#N/A</v>
      </c>
      <c r="U20" s="23"/>
    </row>
    <row r="21" spans="1:21" x14ac:dyDescent="0.25">
      <c r="A21" s="6">
        <v>19</v>
      </c>
      <c r="B21" s="44" t="s">
        <v>23</v>
      </c>
      <c r="C21" s="7" t="str">
        <f>VLOOKUP(B21,[2]Лист1!$B$3:$E$532,1,0)</f>
        <v>Баканов Михаил Игоревич</v>
      </c>
      <c r="D21" s="7" t="str">
        <f>VLOOKUP(C21,[2]Лист1!$B$3:$E$532,3,0)</f>
        <v>спортивный туризм</v>
      </c>
      <c r="E21" s="7">
        <v>1999</v>
      </c>
      <c r="F21" s="7">
        <v>21</v>
      </c>
      <c r="G21" s="24" t="s">
        <v>10</v>
      </c>
      <c r="H21" s="24"/>
      <c r="I21" s="10" t="s">
        <v>15</v>
      </c>
      <c r="J21" s="9">
        <v>43178</v>
      </c>
      <c r="K21" s="11">
        <v>49</v>
      </c>
      <c r="L21" s="10" t="s">
        <v>15</v>
      </c>
      <c r="M21" s="51">
        <v>43555</v>
      </c>
      <c r="N21" s="11" t="s">
        <v>287</v>
      </c>
      <c r="O21" s="9">
        <f>M21+365</f>
        <v>43920</v>
      </c>
      <c r="P21" s="23" t="str">
        <f t="shared" si="1"/>
        <v>дистанции пешеходные</v>
      </c>
      <c r="S21" s="47" t="e">
        <f>VLOOKUP($B21,[1]Лист1!$B$5:$G$100,4,0)</f>
        <v>#N/A</v>
      </c>
      <c r="T21" s="47" t="e">
        <f>VLOOKUP($B21,[1]Лист1!$B$5:$G$100,5,0)</f>
        <v>#N/A</v>
      </c>
    </row>
    <row r="22" spans="1:21" x14ac:dyDescent="0.25">
      <c r="A22" s="6">
        <v>20</v>
      </c>
      <c r="B22" s="7" t="s">
        <v>24</v>
      </c>
      <c r="C22" s="7" t="str">
        <f>VLOOKUP(B22,[2]Лист1!$B$3:$E$532,1,0)</f>
        <v>Барыкина Дарья Александровна</v>
      </c>
      <c r="D22" s="7" t="str">
        <f>VLOOKUP(C22,[2]Лист1!$B$3:$E$532,3,0)</f>
        <v>спортивный туризм</v>
      </c>
      <c r="E22" s="7">
        <v>1981</v>
      </c>
      <c r="F22" s="7">
        <v>39</v>
      </c>
      <c r="G22" s="24" t="s">
        <v>10</v>
      </c>
      <c r="H22" s="24"/>
      <c r="I22" s="10" t="s">
        <v>15</v>
      </c>
      <c r="J22" s="9">
        <v>42097</v>
      </c>
      <c r="K22" s="8">
        <v>1174</v>
      </c>
      <c r="L22" s="10" t="s">
        <v>266</v>
      </c>
      <c r="M22" s="9"/>
      <c r="N22" s="11"/>
      <c r="O22" s="9"/>
      <c r="P22" s="23" t="str">
        <f t="shared" si="1"/>
        <v/>
      </c>
      <c r="R22" s="23"/>
      <c r="S22" s="47" t="e">
        <f>VLOOKUP($B22,[1]Лист1!$B$5:$G$100,4,0)</f>
        <v>#N/A</v>
      </c>
      <c r="T22" s="47" t="e">
        <f>VLOOKUP($B22,[1]Лист1!$B$5:$G$100,5,0)</f>
        <v>#N/A</v>
      </c>
      <c r="U22" s="23"/>
    </row>
    <row r="23" spans="1:21" x14ac:dyDescent="0.25">
      <c r="A23" s="6">
        <v>21</v>
      </c>
      <c r="B23" s="43" t="s">
        <v>318</v>
      </c>
      <c r="C23" s="7" t="str">
        <f>VLOOKUP(B23,[2]Лист1!$B$3:$E$532,1,0)</f>
        <v>Барышков Юрий Сергеевич</v>
      </c>
      <c r="D23" s="7">
        <f>VLOOKUP(C23,[2]Лист1!$B$3:$E$532,3,0)</f>
        <v>0</v>
      </c>
      <c r="E23" s="7"/>
      <c r="F23" s="7"/>
      <c r="G23" s="24" t="s">
        <v>315</v>
      </c>
      <c r="H23" s="24"/>
      <c r="I23" s="10" t="s">
        <v>15</v>
      </c>
      <c r="J23" s="9">
        <v>43577</v>
      </c>
      <c r="K23" s="11" t="s">
        <v>301</v>
      </c>
      <c r="L23" s="10" t="s">
        <v>15</v>
      </c>
      <c r="M23" s="52">
        <v>43577</v>
      </c>
      <c r="N23" s="11" t="s">
        <v>301</v>
      </c>
      <c r="O23" s="9">
        <f>M23+365</f>
        <v>43942</v>
      </c>
      <c r="P23" s="23" t="str">
        <f t="shared" si="1"/>
        <v>маршруты</v>
      </c>
      <c r="R23" s="23"/>
      <c r="S23" s="47" t="e">
        <f>VLOOKUP($B23,[1]Лист1!$B$5:$G$100,4,0)</f>
        <v>#N/A</v>
      </c>
      <c r="T23" s="47" t="e">
        <f>VLOOKUP($B23,[1]Лист1!$B$5:$G$100,5,0)</f>
        <v>#N/A</v>
      </c>
      <c r="U23" s="23"/>
    </row>
    <row r="24" spans="1:21" x14ac:dyDescent="0.25">
      <c r="A24" s="6">
        <v>22</v>
      </c>
      <c r="B24" s="7" t="s">
        <v>26</v>
      </c>
      <c r="C24" s="7" t="str">
        <f>VLOOKUP(B24,[2]Лист1!$B$3:$E$532,1,0)</f>
        <v>Бахтина Алена Геннадьевна</v>
      </c>
      <c r="D24" s="7" t="str">
        <f>VLOOKUP(C24,[2]Лист1!$B$3:$E$532,3,0)</f>
        <v>спортивный туризм</v>
      </c>
      <c r="E24" s="7">
        <v>1991</v>
      </c>
      <c r="F24" s="7">
        <v>29</v>
      </c>
      <c r="G24" s="24" t="s">
        <v>10</v>
      </c>
      <c r="H24" s="24"/>
      <c r="I24" s="10" t="s">
        <v>15</v>
      </c>
      <c r="J24" s="9">
        <v>41345</v>
      </c>
      <c r="K24" s="8">
        <v>717</v>
      </c>
      <c r="L24" s="10" t="s">
        <v>15</v>
      </c>
      <c r="M24" s="9">
        <v>43876</v>
      </c>
      <c r="N24" s="11" t="s">
        <v>378</v>
      </c>
      <c r="O24" s="9">
        <f>M24+365</f>
        <v>44241</v>
      </c>
      <c r="P24" s="23" t="str">
        <f t="shared" si="1"/>
        <v>дистанции пешеходные</v>
      </c>
      <c r="R24" s="23"/>
      <c r="S24" s="47" t="e">
        <f>VLOOKUP($B24,[1]Лист1!$B$5:$G$100,4,0)</f>
        <v>#N/A</v>
      </c>
      <c r="T24" s="47" t="e">
        <f>VLOOKUP($B24,[1]Лист1!$B$5:$G$100,5,0)</f>
        <v>#N/A</v>
      </c>
      <c r="U24" s="23"/>
    </row>
    <row r="25" spans="1:21" x14ac:dyDescent="0.25">
      <c r="A25" s="6">
        <v>23</v>
      </c>
      <c r="B25" s="7" t="s">
        <v>27</v>
      </c>
      <c r="C25" s="7" t="str">
        <f>VLOOKUP(B25,[2]Лист1!$B$3:$E$532,1,0)</f>
        <v>Бахтина Ирина Леонидовна</v>
      </c>
      <c r="D25" s="7" t="str">
        <f>VLOOKUP(C25,[2]Лист1!$B$3:$E$532,3,0)</f>
        <v>спортивный туризм</v>
      </c>
      <c r="E25" s="7">
        <v>1966</v>
      </c>
      <c r="F25" s="7">
        <v>54</v>
      </c>
      <c r="G25" s="24" t="s">
        <v>10</v>
      </c>
      <c r="H25" s="24"/>
      <c r="I25" s="10" t="s">
        <v>8</v>
      </c>
      <c r="J25" s="9">
        <v>41345</v>
      </c>
      <c r="K25" s="8">
        <v>717</v>
      </c>
      <c r="L25" s="10" t="s">
        <v>8</v>
      </c>
      <c r="M25" s="9">
        <v>43511</v>
      </c>
      <c r="N25" s="11" t="s">
        <v>25</v>
      </c>
      <c r="O25" s="9">
        <f>M25+365*2</f>
        <v>44241</v>
      </c>
      <c r="P25" s="23" t="str">
        <f t="shared" si="1"/>
        <v>дистанции пешеходные</v>
      </c>
      <c r="R25" s="23"/>
      <c r="S25" s="47">
        <f>VLOOKUP($B25,[1]Лист1!$B$5:$G$100,4,0)</f>
        <v>35</v>
      </c>
      <c r="T25" s="47">
        <f>VLOOKUP($B25,[1]Лист1!$B$5:$G$100,5,0)</f>
        <v>35</v>
      </c>
      <c r="U25" s="23"/>
    </row>
    <row r="26" spans="1:21" x14ac:dyDescent="0.25">
      <c r="A26" s="6">
        <v>24</v>
      </c>
      <c r="B26" s="7" t="s">
        <v>382</v>
      </c>
      <c r="C26" s="7" t="e">
        <f>VLOOKUP(B26,[2]Лист1!$B$3:$E$532,1,0)</f>
        <v>#N/A</v>
      </c>
      <c r="D26" s="7" t="e">
        <f>VLOOKUP(C26,[2]Лист1!$B$3:$E$532,3,0)</f>
        <v>#N/A</v>
      </c>
      <c r="E26" s="7"/>
      <c r="F26" s="7"/>
      <c r="G26" s="24" t="s">
        <v>315</v>
      </c>
      <c r="H26" s="24"/>
      <c r="I26" s="10" t="s">
        <v>15</v>
      </c>
      <c r="J26" s="9">
        <v>43892</v>
      </c>
      <c r="K26" s="11" t="s">
        <v>381</v>
      </c>
      <c r="L26" s="10" t="s">
        <v>15</v>
      </c>
      <c r="M26" s="9">
        <v>43892</v>
      </c>
      <c r="N26" s="11" t="s">
        <v>381</v>
      </c>
      <c r="O26" s="9">
        <f>M26+365</f>
        <v>44257</v>
      </c>
      <c r="P26" s="23" t="str">
        <f t="shared" si="1"/>
        <v>маршруты</v>
      </c>
      <c r="R26" s="23"/>
      <c r="S26" s="47" t="e">
        <f>VLOOKUP($B26,[1]Лист1!$B$5:$G$100,4,0)</f>
        <v>#N/A</v>
      </c>
      <c r="T26" s="47" t="e">
        <f>VLOOKUP($B26,[1]Лист1!$B$5:$G$100,5,0)</f>
        <v>#N/A</v>
      </c>
      <c r="U26" s="23"/>
    </row>
    <row r="27" spans="1:21" x14ac:dyDescent="0.25">
      <c r="A27" s="6">
        <v>25</v>
      </c>
      <c r="B27" s="7" t="s">
        <v>28</v>
      </c>
      <c r="C27" s="7" t="str">
        <f>VLOOKUP(B27,[2]Лист1!$B$3:$E$532,1,0)</f>
        <v>Безбородов Константин Владимирович</v>
      </c>
      <c r="D27" s="7" t="str">
        <f>VLOOKUP(C27,[2]Лист1!$B$3:$E$532,3,0)</f>
        <v>спортивный туризм</v>
      </c>
      <c r="E27" s="7">
        <v>1991</v>
      </c>
      <c r="F27" s="7">
        <v>29</v>
      </c>
      <c r="G27" s="24" t="s">
        <v>10</v>
      </c>
      <c r="H27" s="24"/>
      <c r="I27" s="10" t="s">
        <v>15</v>
      </c>
      <c r="J27" s="9">
        <v>41310</v>
      </c>
      <c r="K27" s="8">
        <v>341</v>
      </c>
      <c r="L27" s="10" t="s">
        <v>266</v>
      </c>
      <c r="M27" s="9"/>
      <c r="N27" s="11"/>
      <c r="O27" s="9"/>
      <c r="P27" s="23" t="str">
        <f t="shared" si="1"/>
        <v/>
      </c>
      <c r="R27" s="23"/>
      <c r="S27" s="47" t="e">
        <f>VLOOKUP($B27,[1]Лист1!$B$5:$G$100,4,0)</f>
        <v>#N/A</v>
      </c>
      <c r="T27" s="47" t="e">
        <f>VLOOKUP($B27,[1]Лист1!$B$5:$G$100,5,0)</f>
        <v>#N/A</v>
      </c>
      <c r="U27" s="23"/>
    </row>
    <row r="28" spans="1:21" x14ac:dyDescent="0.25">
      <c r="A28" s="6">
        <v>26</v>
      </c>
      <c r="B28" s="24" t="s">
        <v>29</v>
      </c>
      <c r="C28" s="7" t="str">
        <f>VLOOKUP(B28,[2]Лист1!$B$3:$E$532,1,0)</f>
        <v>Беззубов Максим Валерьевич</v>
      </c>
      <c r="D28" s="7" t="str">
        <f>VLOOKUP(C28,[2]Лист1!$B$3:$E$532,3,0)</f>
        <v>спортивный туризм</v>
      </c>
      <c r="E28" s="7">
        <v>1997</v>
      </c>
      <c r="F28" s="7">
        <v>23</v>
      </c>
      <c r="G28" s="24" t="s">
        <v>10</v>
      </c>
      <c r="H28" s="24"/>
      <c r="I28" s="10" t="s">
        <v>15</v>
      </c>
      <c r="J28" s="9">
        <v>42606</v>
      </c>
      <c r="K28" s="10">
        <v>167</v>
      </c>
      <c r="L28" s="10" t="s">
        <v>15</v>
      </c>
      <c r="M28" s="9">
        <v>43701</v>
      </c>
      <c r="N28" s="11" t="s">
        <v>366</v>
      </c>
      <c r="O28" s="9">
        <f>M28+365</f>
        <v>44066</v>
      </c>
      <c r="P28" s="23" t="str">
        <f t="shared" si="1"/>
        <v>дистанции пешеходные</v>
      </c>
      <c r="R28" s="23"/>
      <c r="S28" s="47" t="e">
        <f>VLOOKUP($B28,[1]Лист1!$B$5:$G$100,4,0)</f>
        <v>#N/A</v>
      </c>
      <c r="T28" s="47" t="e">
        <f>VLOOKUP($B28,[1]Лист1!$B$5:$G$100,5,0)</f>
        <v>#N/A</v>
      </c>
      <c r="U28" s="23"/>
    </row>
    <row r="29" spans="1:21" x14ac:dyDescent="0.25">
      <c r="A29" s="6">
        <v>27</v>
      </c>
      <c r="B29" s="24" t="s">
        <v>31</v>
      </c>
      <c r="C29" s="7" t="str">
        <f>VLOOKUP(B29,[2]Лист1!$B$3:$E$532,1,0)</f>
        <v>Белкин Владислав Игоревич</v>
      </c>
      <c r="D29" s="7">
        <f>VLOOKUP(C29,[2]Лист1!$B$3:$E$532,3,0)</f>
        <v>0</v>
      </c>
      <c r="E29" s="7"/>
      <c r="F29" s="7"/>
      <c r="G29" s="24" t="s">
        <v>32</v>
      </c>
      <c r="H29" s="24"/>
      <c r="I29" s="10" t="s">
        <v>15</v>
      </c>
      <c r="J29" s="9">
        <v>43066</v>
      </c>
      <c r="K29" s="11">
        <v>237</v>
      </c>
      <c r="L29" s="10" t="s">
        <v>266</v>
      </c>
      <c r="M29" s="9"/>
      <c r="N29" s="11"/>
      <c r="O29" s="9"/>
      <c r="P29" s="23" t="str">
        <f t="shared" si="1"/>
        <v/>
      </c>
      <c r="R29" s="23"/>
      <c r="S29" s="47" t="e">
        <f>VLOOKUP($B29,[1]Лист1!$B$5:$G$100,4,0)</f>
        <v>#N/A</v>
      </c>
      <c r="T29" s="47" t="e">
        <f>VLOOKUP($B29,[1]Лист1!$B$5:$G$100,5,0)</f>
        <v>#N/A</v>
      </c>
      <c r="U29" s="23"/>
    </row>
    <row r="30" spans="1:21" x14ac:dyDescent="0.25">
      <c r="A30" s="6">
        <v>28</v>
      </c>
      <c r="B30" s="7" t="s">
        <v>33</v>
      </c>
      <c r="C30" s="7" t="str">
        <f>VLOOKUP(B30,[2]Лист1!$B$3:$E$532,1,0)</f>
        <v>Белякова Анастасия Вячеславовна</v>
      </c>
      <c r="D30" s="7" t="str">
        <f>VLOOKUP(C30,[2]Лист1!$B$3:$E$532,3,0)</f>
        <v>спортивный туризм</v>
      </c>
      <c r="E30" s="7">
        <v>1989</v>
      </c>
      <c r="F30" s="7">
        <v>31</v>
      </c>
      <c r="G30" s="24" t="s">
        <v>10</v>
      </c>
      <c r="H30" s="24"/>
      <c r="I30" s="10" t="s">
        <v>8</v>
      </c>
      <c r="J30" s="9">
        <v>43349</v>
      </c>
      <c r="K30" s="11" t="s">
        <v>34</v>
      </c>
      <c r="L30" s="10" t="s">
        <v>8</v>
      </c>
      <c r="M30" s="9">
        <v>43349</v>
      </c>
      <c r="N30" s="11" t="s">
        <v>34</v>
      </c>
      <c r="O30" s="9">
        <f t="shared" ref="O30:O35" si="2">M30+365*2</f>
        <v>44079</v>
      </c>
      <c r="P30" s="23" t="str">
        <f t="shared" si="1"/>
        <v>дистанции пешеходные</v>
      </c>
      <c r="R30" s="23"/>
      <c r="S30" s="47">
        <f>VLOOKUP($B30,[1]Лист1!$B$5:$G$100,4,0)</f>
        <v>178</v>
      </c>
      <c r="T30" s="47">
        <f>VLOOKUP($B30,[1]Лист1!$B$5:$G$100,5,0)</f>
        <v>178</v>
      </c>
      <c r="U30" s="23"/>
    </row>
    <row r="31" spans="1:21" x14ac:dyDescent="0.25">
      <c r="A31" s="6">
        <v>29</v>
      </c>
      <c r="B31" s="43" t="s">
        <v>346</v>
      </c>
      <c r="C31" s="7" t="str">
        <f>VLOOKUP(B31,[2]Лист1!$B$3:$E$532,1,0)</f>
        <v>Благово Владимир Владимирович</v>
      </c>
      <c r="D31" s="7">
        <f>VLOOKUP(C31,[2]Лист1!$B$3:$E$532,3,0)</f>
        <v>0</v>
      </c>
      <c r="E31" s="7"/>
      <c r="F31" s="7"/>
      <c r="G31" s="24" t="s">
        <v>315</v>
      </c>
      <c r="H31" s="24"/>
      <c r="I31" s="10" t="s">
        <v>8</v>
      </c>
      <c r="J31" s="9">
        <v>43577</v>
      </c>
      <c r="K31" s="11" t="s">
        <v>301</v>
      </c>
      <c r="L31" s="10" t="s">
        <v>8</v>
      </c>
      <c r="M31" s="9">
        <v>43577</v>
      </c>
      <c r="N31" s="11" t="s">
        <v>301</v>
      </c>
      <c r="O31" s="9">
        <f t="shared" si="2"/>
        <v>44307</v>
      </c>
      <c r="P31" s="23" t="str">
        <f t="shared" si="1"/>
        <v>маршруты</v>
      </c>
      <c r="R31" s="23"/>
      <c r="S31" s="47" t="e">
        <f>VLOOKUP($B31,[1]Лист1!$B$5:$G$100,4,0)</f>
        <v>#N/A</v>
      </c>
      <c r="T31" s="47" t="e">
        <f>VLOOKUP($B31,[1]Лист1!$B$5:$G$100,5,0)</f>
        <v>#N/A</v>
      </c>
      <c r="U31" s="23"/>
    </row>
    <row r="32" spans="1:21" x14ac:dyDescent="0.25">
      <c r="A32" s="6">
        <v>30</v>
      </c>
      <c r="B32" s="7" t="s">
        <v>35</v>
      </c>
      <c r="C32" s="7" t="str">
        <f>VLOOKUP(B32,[2]Лист1!$B$3:$E$532,1,0)</f>
        <v>Бобков Андрей Александрович</v>
      </c>
      <c r="D32" s="7" t="str">
        <f>VLOOKUP(C32,[2]Лист1!$B$3:$E$532,3,0)</f>
        <v>спортивный туризм</v>
      </c>
      <c r="E32" s="7">
        <v>1992</v>
      </c>
      <c r="F32" s="7">
        <v>28</v>
      </c>
      <c r="G32" s="24" t="s">
        <v>10</v>
      </c>
      <c r="H32" s="24"/>
      <c r="I32" s="10" t="s">
        <v>18</v>
      </c>
      <c r="J32" s="9">
        <v>42606</v>
      </c>
      <c r="K32" s="8">
        <v>167</v>
      </c>
      <c r="L32" s="10" t="s">
        <v>18</v>
      </c>
      <c r="M32" s="9">
        <v>43701</v>
      </c>
      <c r="N32" s="11" t="s">
        <v>366</v>
      </c>
      <c r="O32" s="9">
        <f t="shared" si="2"/>
        <v>44431</v>
      </c>
      <c r="P32" s="23" t="str">
        <f t="shared" si="1"/>
        <v>дистанции пешеходные</v>
      </c>
      <c r="R32" s="23"/>
      <c r="S32" s="47">
        <f>VLOOKUP($B32,[1]Лист1!$B$5:$G$100,4,0)</f>
        <v>37</v>
      </c>
      <c r="T32" s="47">
        <f>VLOOKUP($B32,[1]Лист1!$B$5:$G$100,5,0)</f>
        <v>38</v>
      </c>
      <c r="U32" s="23"/>
    </row>
    <row r="33" spans="1:21" x14ac:dyDescent="0.25">
      <c r="A33" s="6">
        <v>31</v>
      </c>
      <c r="B33" s="7" t="s">
        <v>36</v>
      </c>
      <c r="C33" s="7" t="str">
        <f>VLOOKUP(B33,[2]Лист1!$B$3:$E$532,1,0)</f>
        <v>Бобков Виктор Алексеевич</v>
      </c>
      <c r="D33" s="7" t="str">
        <f>VLOOKUP(C33,[2]Лист1!$B$3:$E$532,3,0)</f>
        <v>спортивный туризм</v>
      </c>
      <c r="E33" s="7"/>
      <c r="F33" s="7"/>
      <c r="G33" s="24" t="s">
        <v>7</v>
      </c>
      <c r="H33" s="24"/>
      <c r="I33" s="10" t="s">
        <v>18</v>
      </c>
      <c r="J33" s="9">
        <v>37791</v>
      </c>
      <c r="K33" s="11">
        <v>36</v>
      </c>
      <c r="L33" s="10" t="s">
        <v>18</v>
      </c>
      <c r="M33" s="9">
        <v>43511</v>
      </c>
      <c r="N33" s="11" t="s">
        <v>25</v>
      </c>
      <c r="O33" s="9">
        <f t="shared" si="2"/>
        <v>44241</v>
      </c>
      <c r="P33" s="23" t="str">
        <f t="shared" si="1"/>
        <v>дистанции горные</v>
      </c>
      <c r="R33" s="23"/>
      <c r="S33" s="47" t="e">
        <f>VLOOKUP($B33,[1]Лист1!$B$5:$G$100,4,0)</f>
        <v>#N/A</v>
      </c>
      <c r="T33" s="47" t="e">
        <f>VLOOKUP($B33,[1]Лист1!$B$5:$G$100,5,0)</f>
        <v>#N/A</v>
      </c>
      <c r="U33" s="23"/>
    </row>
    <row r="34" spans="1:21" x14ac:dyDescent="0.25">
      <c r="A34" s="6">
        <v>32</v>
      </c>
      <c r="B34" s="7" t="s">
        <v>37</v>
      </c>
      <c r="C34" s="7" t="str">
        <f>VLOOKUP(B34,[2]Лист1!$B$3:$E$532,1,0)</f>
        <v>Богатова Анна Игоревна</v>
      </c>
      <c r="D34" s="7" t="str">
        <f>VLOOKUP(C34,[2]Лист1!$B$3:$E$532,3,0)</f>
        <v>спортивный туризм</v>
      </c>
      <c r="E34" s="7">
        <v>1973</v>
      </c>
      <c r="F34" s="7">
        <v>47</v>
      </c>
      <c r="G34" s="24" t="s">
        <v>10</v>
      </c>
      <c r="H34" s="24"/>
      <c r="I34" s="10" t="s">
        <v>8</v>
      </c>
      <c r="J34" s="9">
        <v>43857</v>
      </c>
      <c r="K34" s="8" t="s">
        <v>379</v>
      </c>
      <c r="L34" s="10" t="s">
        <v>8</v>
      </c>
      <c r="M34" s="9">
        <v>43857</v>
      </c>
      <c r="N34" s="8" t="s">
        <v>379</v>
      </c>
      <c r="O34" s="9">
        <f t="shared" si="2"/>
        <v>44587</v>
      </c>
      <c r="P34" s="23" t="str">
        <f t="shared" si="1"/>
        <v>дистанции пешеходные</v>
      </c>
      <c r="R34" s="23"/>
      <c r="S34" s="47">
        <f>VLOOKUP($B34,[1]Лист1!$B$5:$G$100,4,0)</f>
        <v>89</v>
      </c>
      <c r="T34" s="47">
        <f>VLOOKUP($B34,[1]Лист1!$B$5:$G$100,5,0)</f>
        <v>91</v>
      </c>
      <c r="U34" s="23"/>
    </row>
    <row r="35" spans="1:21" x14ac:dyDescent="0.25">
      <c r="A35" s="6">
        <v>33</v>
      </c>
      <c r="B35" s="7" t="s">
        <v>38</v>
      </c>
      <c r="C35" s="7" t="str">
        <f>VLOOKUP(B35,[2]Лист1!$B$3:$E$532,1,0)</f>
        <v>Богданов Николай Владимирович</v>
      </c>
      <c r="D35" s="7" t="str">
        <f>VLOOKUP(C35,[2]Лист1!$B$3:$E$532,3,0)</f>
        <v>спортивный туризм</v>
      </c>
      <c r="E35" s="7"/>
      <c r="F35" s="7"/>
      <c r="G35" s="24" t="s">
        <v>7</v>
      </c>
      <c r="H35" s="24"/>
      <c r="I35" s="10" t="s">
        <v>18</v>
      </c>
      <c r="J35" s="9">
        <v>41731</v>
      </c>
      <c r="K35" s="11" t="s">
        <v>265</v>
      </c>
      <c r="L35" s="10" t="s">
        <v>18</v>
      </c>
      <c r="M35" s="9">
        <v>43511</v>
      </c>
      <c r="N35" s="11" t="s">
        <v>25</v>
      </c>
      <c r="O35" s="9">
        <f t="shared" si="2"/>
        <v>44241</v>
      </c>
      <c r="P35" s="23" t="str">
        <f t="shared" si="1"/>
        <v>дистанции горные</v>
      </c>
      <c r="R35" s="23"/>
      <c r="S35" s="47" t="e">
        <f>VLOOKUP($B35,[1]Лист1!$B$5:$G$100,4,0)</f>
        <v>#N/A</v>
      </c>
      <c r="T35" s="47" t="e">
        <f>VLOOKUP($B35,[1]Лист1!$B$5:$G$100,5,0)</f>
        <v>#N/A</v>
      </c>
      <c r="U35" s="23"/>
    </row>
    <row r="36" spans="1:21" x14ac:dyDescent="0.25">
      <c r="A36" s="6">
        <v>34</v>
      </c>
      <c r="B36" s="7" t="s">
        <v>39</v>
      </c>
      <c r="C36" s="7" t="str">
        <f>VLOOKUP(B36,[2]Лист1!$B$3:$E$532,1,0)</f>
        <v>Бондаренко Леонид Витальевич</v>
      </c>
      <c r="D36" s="7" t="str">
        <f>VLOOKUP(C36,[2]Лист1!$B$3:$E$532,3,0)</f>
        <v>спортивный туризм</v>
      </c>
      <c r="E36" s="7">
        <v>1979</v>
      </c>
      <c r="F36" s="7">
        <v>41</v>
      </c>
      <c r="G36" s="24" t="s">
        <v>10</v>
      </c>
      <c r="H36" s="24"/>
      <c r="I36" s="10" t="s">
        <v>15</v>
      </c>
      <c r="J36" s="9">
        <v>41697</v>
      </c>
      <c r="K36" s="8">
        <v>597</v>
      </c>
      <c r="L36" s="10" t="s">
        <v>266</v>
      </c>
      <c r="M36" s="9"/>
      <c r="N36" s="11"/>
      <c r="O36" s="9"/>
      <c r="P36" s="23" t="str">
        <f t="shared" si="1"/>
        <v/>
      </c>
      <c r="R36" s="23"/>
      <c r="S36" s="47" t="e">
        <f>VLOOKUP($B36,[1]Лист1!$B$5:$G$100,4,0)</f>
        <v>#N/A</v>
      </c>
      <c r="T36" s="47" t="e">
        <f>VLOOKUP($B36,[1]Лист1!$B$5:$G$100,5,0)</f>
        <v>#N/A</v>
      </c>
      <c r="U36" s="23"/>
    </row>
    <row r="37" spans="1:21" x14ac:dyDescent="0.25">
      <c r="A37" s="6">
        <v>35</v>
      </c>
      <c r="B37" s="7" t="s">
        <v>40</v>
      </c>
      <c r="C37" s="7" t="str">
        <f>VLOOKUP(B37,[2]Лист1!$B$3:$E$532,1,0)</f>
        <v>Бондарцев Сергей Юрьевич</v>
      </c>
      <c r="D37" s="7" t="str">
        <f>VLOOKUP(C37,[2]Лист1!$B$3:$E$532,3,0)</f>
        <v>спортивный туризм</v>
      </c>
      <c r="E37" s="7"/>
      <c r="F37" s="7"/>
      <c r="G37" s="24" t="s">
        <v>7</v>
      </c>
      <c r="H37" s="24"/>
      <c r="I37" s="10" t="s">
        <v>8</v>
      </c>
      <c r="J37" s="12">
        <v>41043</v>
      </c>
      <c r="K37" s="11">
        <v>1500</v>
      </c>
      <c r="L37" s="10" t="s">
        <v>8</v>
      </c>
      <c r="M37" s="57">
        <v>43281</v>
      </c>
      <c r="N37" s="11" t="s">
        <v>41</v>
      </c>
      <c r="O37" s="9">
        <f>M37+365*2</f>
        <v>44011</v>
      </c>
      <c r="P37" s="23" t="str">
        <f t="shared" si="1"/>
        <v>дистанции горные</v>
      </c>
      <c r="R37" s="23"/>
      <c r="S37" s="47" t="e">
        <f>VLOOKUP($B37,[1]Лист1!$B$5:$G$100,4,0)</f>
        <v>#N/A</v>
      </c>
      <c r="T37" s="47" t="e">
        <f>VLOOKUP($B37,[1]Лист1!$B$5:$G$100,5,0)</f>
        <v>#N/A</v>
      </c>
      <c r="U37" s="23"/>
    </row>
    <row r="38" spans="1:21" x14ac:dyDescent="0.25">
      <c r="A38" s="6">
        <v>36</v>
      </c>
      <c r="B38" s="7" t="s">
        <v>42</v>
      </c>
      <c r="C38" s="7" t="str">
        <f>VLOOKUP(B38,[2]Лист1!$B$3:$E$532,1,0)</f>
        <v>Бориспольский Игорь Данилович</v>
      </c>
      <c r="D38" s="7" t="str">
        <f>VLOOKUP(C38,[2]Лист1!$B$3:$E$532,3,0)</f>
        <v>спортивный туризм</v>
      </c>
      <c r="E38" s="7">
        <v>1979</v>
      </c>
      <c r="F38" s="7">
        <v>41</v>
      </c>
      <c r="G38" s="24" t="s">
        <v>10</v>
      </c>
      <c r="H38" s="24"/>
      <c r="I38" s="10" t="s">
        <v>15</v>
      </c>
      <c r="J38" s="9">
        <v>41310</v>
      </c>
      <c r="K38" s="8">
        <v>341</v>
      </c>
      <c r="L38" s="10" t="s">
        <v>266</v>
      </c>
      <c r="M38" s="9"/>
      <c r="N38" s="11"/>
      <c r="O38" s="9"/>
      <c r="P38" s="23" t="str">
        <f t="shared" si="1"/>
        <v/>
      </c>
      <c r="R38" s="23"/>
      <c r="S38" s="47" t="e">
        <f>VLOOKUP($B38,[1]Лист1!$B$5:$G$100,4,0)</f>
        <v>#N/A</v>
      </c>
      <c r="T38" s="47" t="e">
        <f>VLOOKUP($B38,[1]Лист1!$B$5:$G$100,5,0)</f>
        <v>#N/A</v>
      </c>
      <c r="U38" s="23"/>
    </row>
    <row r="39" spans="1:21" x14ac:dyDescent="0.25">
      <c r="A39" s="6">
        <v>37</v>
      </c>
      <c r="B39" s="7" t="s">
        <v>43</v>
      </c>
      <c r="C39" s="7" t="str">
        <f>VLOOKUP(B39,[2]Лист1!$B$3:$E$532,1,0)</f>
        <v>Бородзич Андрей Игоревич</v>
      </c>
      <c r="D39" s="7">
        <f>VLOOKUP(C39,[2]Лист1!$B$3:$E$532,3,0)</f>
        <v>0</v>
      </c>
      <c r="E39" s="7"/>
      <c r="F39" s="7"/>
      <c r="G39" s="24" t="s">
        <v>7</v>
      </c>
      <c r="H39" s="24"/>
      <c r="I39" s="10" t="s">
        <v>15</v>
      </c>
      <c r="J39" s="9">
        <v>43202</v>
      </c>
      <c r="K39" s="11">
        <v>73</v>
      </c>
      <c r="L39" s="10" t="s">
        <v>15</v>
      </c>
      <c r="M39" s="52">
        <v>43567</v>
      </c>
      <c r="N39" s="11" t="s">
        <v>365</v>
      </c>
      <c r="O39" s="9">
        <f>M39+365</f>
        <v>43932</v>
      </c>
      <c r="P39" s="23" t="str">
        <f t="shared" si="1"/>
        <v>дистанции горные</v>
      </c>
      <c r="R39" s="23"/>
      <c r="S39" s="47" t="e">
        <f>VLOOKUP($B39,[1]Лист1!$B$5:$G$100,4,0)</f>
        <v>#N/A</v>
      </c>
      <c r="T39" s="47" t="e">
        <f>VLOOKUP($B39,[1]Лист1!$B$5:$G$100,5,0)</f>
        <v>#N/A</v>
      </c>
      <c r="U39" s="23"/>
    </row>
    <row r="40" spans="1:21" x14ac:dyDescent="0.25">
      <c r="A40" s="6">
        <v>38</v>
      </c>
      <c r="B40" s="24" t="s">
        <v>351</v>
      </c>
      <c r="C40" s="7" t="str">
        <f>VLOOKUP(B40,[2]Лист1!$B$3:$E$532,1,0)</f>
        <v>Брочковский Евгений Александрович</v>
      </c>
      <c r="D40" s="7">
        <f>VLOOKUP(C40,[2]Лист1!$B$3:$E$532,3,0)</f>
        <v>0</v>
      </c>
      <c r="E40" s="7"/>
      <c r="F40" s="7"/>
      <c r="G40" s="24" t="s">
        <v>7</v>
      </c>
      <c r="H40" s="24"/>
      <c r="I40" s="10" t="s">
        <v>15</v>
      </c>
      <c r="J40" s="9">
        <v>43605</v>
      </c>
      <c r="K40" s="11" t="s">
        <v>353</v>
      </c>
      <c r="L40" s="10" t="s">
        <v>15</v>
      </c>
      <c r="M40" s="54">
        <v>43605</v>
      </c>
      <c r="N40" s="11" t="s">
        <v>353</v>
      </c>
      <c r="O40" s="9">
        <f>M40+365</f>
        <v>43970</v>
      </c>
      <c r="P40" s="23" t="str">
        <f t="shared" si="1"/>
        <v>дистанции горные</v>
      </c>
      <c r="R40" s="23"/>
      <c r="S40" s="47" t="e">
        <f>VLOOKUP($B40,[1]Лист1!$B$5:$G$100,4,0)</f>
        <v>#N/A</v>
      </c>
      <c r="T40" s="47" t="e">
        <f>VLOOKUP($B40,[1]Лист1!$B$5:$G$100,5,0)</f>
        <v>#N/A</v>
      </c>
      <c r="U40" s="23"/>
    </row>
    <row r="41" spans="1:21" x14ac:dyDescent="0.25">
      <c r="A41" s="6">
        <v>39</v>
      </c>
      <c r="B41" s="24" t="s">
        <v>44</v>
      </c>
      <c r="C41" s="7" t="str">
        <f>VLOOKUP(B41,[2]Лист1!$B$3:$E$532,1,0)</f>
        <v>Бублик Валентин Владимирович</v>
      </c>
      <c r="D41" s="7" t="str">
        <f>VLOOKUP(C41,[2]Лист1!$B$3:$E$532,3,0)</f>
        <v>спортивный туризм</v>
      </c>
      <c r="E41" s="7"/>
      <c r="F41" s="7"/>
      <c r="G41" s="24" t="s">
        <v>14</v>
      </c>
      <c r="H41" s="24"/>
      <c r="I41" s="10" t="s">
        <v>15</v>
      </c>
      <c r="J41" s="9">
        <v>42884</v>
      </c>
      <c r="K41" s="11">
        <v>75</v>
      </c>
      <c r="L41" s="10" t="s">
        <v>15</v>
      </c>
      <c r="M41" s="54">
        <v>43614</v>
      </c>
      <c r="N41" s="11" t="s">
        <v>41</v>
      </c>
      <c r="O41" s="9">
        <f>M41+365</f>
        <v>43979</v>
      </c>
      <c r="P41" s="23" t="str">
        <f t="shared" si="1"/>
        <v>дистанции на средствах передвижения (авто)</v>
      </c>
      <c r="R41" s="23"/>
      <c r="S41" s="47" t="e">
        <f>VLOOKUP($B41,[1]Лист1!$B$5:$G$100,4,0)</f>
        <v>#N/A</v>
      </c>
      <c r="T41" s="47" t="e">
        <f>VLOOKUP($B41,[1]Лист1!$B$5:$G$100,5,0)</f>
        <v>#N/A</v>
      </c>
      <c r="U41" s="23"/>
    </row>
    <row r="42" spans="1:21" x14ac:dyDescent="0.25">
      <c r="A42" s="6">
        <v>40</v>
      </c>
      <c r="B42" s="24" t="s">
        <v>45</v>
      </c>
      <c r="C42" s="7" t="str">
        <f>VLOOKUP(B42,[2]Лист1!$B$3:$E$532,1,0)</f>
        <v>Букатару Александра Валентиновна</v>
      </c>
      <c r="D42" s="7" t="str">
        <f>VLOOKUP(C42,[2]Лист1!$B$3:$E$532,3,0)</f>
        <v>спортивный туризм</v>
      </c>
      <c r="E42" s="7">
        <v>1993</v>
      </c>
      <c r="F42" s="7">
        <v>27</v>
      </c>
      <c r="G42" s="24" t="s">
        <v>7</v>
      </c>
      <c r="H42" s="24"/>
      <c r="I42" s="10" t="s">
        <v>18</v>
      </c>
      <c r="J42" s="9">
        <v>43326</v>
      </c>
      <c r="K42" s="11" t="s">
        <v>362</v>
      </c>
      <c r="L42" s="10" t="s">
        <v>18</v>
      </c>
      <c r="M42" s="9">
        <v>43326</v>
      </c>
      <c r="N42" s="11" t="s">
        <v>362</v>
      </c>
      <c r="O42" s="9">
        <f>M42+365*2</f>
        <v>44056</v>
      </c>
      <c r="P42" s="23" t="str">
        <f t="shared" si="1"/>
        <v>дистанции горные</v>
      </c>
      <c r="R42" s="23"/>
      <c r="S42" s="47" t="e">
        <f>VLOOKUP($B42,[1]Лист1!$B$5:$G$100,4,0)</f>
        <v>#N/A</v>
      </c>
      <c r="T42" s="47" t="e">
        <f>VLOOKUP($B42,[1]Лист1!$B$5:$G$100,5,0)</f>
        <v>#N/A</v>
      </c>
      <c r="U42" s="23"/>
    </row>
    <row r="43" spans="1:21" x14ac:dyDescent="0.25">
      <c r="A43" s="6">
        <v>41</v>
      </c>
      <c r="B43" s="43" t="s">
        <v>319</v>
      </c>
      <c r="C43" s="7" t="str">
        <f>VLOOKUP(B43,[2]Лист1!$B$3:$E$532,1,0)</f>
        <v>Буль Полина Михайловна</v>
      </c>
      <c r="D43" s="7">
        <f>VLOOKUP(C43,[2]Лист1!$B$3:$E$532,3,0)</f>
        <v>0</v>
      </c>
      <c r="E43" s="7"/>
      <c r="F43" s="7"/>
      <c r="G43" s="24" t="s">
        <v>315</v>
      </c>
      <c r="H43" s="24"/>
      <c r="I43" s="10" t="s">
        <v>15</v>
      </c>
      <c r="J43" s="9">
        <v>43577</v>
      </c>
      <c r="K43" s="11" t="s">
        <v>301</v>
      </c>
      <c r="L43" s="10" t="s">
        <v>15</v>
      </c>
      <c r="M43" s="52">
        <v>43577</v>
      </c>
      <c r="N43" s="11" t="s">
        <v>301</v>
      </c>
      <c r="O43" s="9">
        <f>M43+365</f>
        <v>43942</v>
      </c>
      <c r="P43" s="23" t="str">
        <f t="shared" si="1"/>
        <v>маршруты</v>
      </c>
      <c r="R43" s="23"/>
      <c r="S43" s="47" t="e">
        <f>VLOOKUP($B43,[1]Лист1!$B$5:$G$100,4,0)</f>
        <v>#N/A</v>
      </c>
      <c r="T43" s="47" t="e">
        <f>VLOOKUP($B43,[1]Лист1!$B$5:$G$100,5,0)</f>
        <v>#N/A</v>
      </c>
      <c r="U43" s="23"/>
    </row>
    <row r="44" spans="1:21" x14ac:dyDescent="0.25">
      <c r="A44" s="6">
        <v>42</v>
      </c>
      <c r="B44" s="24" t="s">
        <v>302</v>
      </c>
      <c r="C44" s="7" t="str">
        <f>VLOOKUP(B44,[2]Лист1!$B$3:$E$532,1,0)</f>
        <v>Буриков Максим Сергеевич</v>
      </c>
      <c r="D44" s="7">
        <f>VLOOKUP(C44,[2]Лист1!$B$3:$E$532,3,0)</f>
        <v>0</v>
      </c>
      <c r="E44" s="7"/>
      <c r="F44" s="7"/>
      <c r="G44" s="24" t="s">
        <v>303</v>
      </c>
      <c r="H44" s="24"/>
      <c r="I44" s="10" t="s">
        <v>15</v>
      </c>
      <c r="J44" s="9">
        <v>43577</v>
      </c>
      <c r="K44" s="11" t="s">
        <v>301</v>
      </c>
      <c r="L44" s="10" t="s">
        <v>15</v>
      </c>
      <c r="M44" s="52">
        <v>43577</v>
      </c>
      <c r="N44" s="11" t="s">
        <v>301</v>
      </c>
      <c r="O44" s="9">
        <f>M44+365</f>
        <v>43942</v>
      </c>
      <c r="P44" s="23" t="str">
        <f t="shared" si="1"/>
        <v>дистанция - парусная</v>
      </c>
      <c r="R44" s="23"/>
      <c r="S44" s="47" t="e">
        <f>VLOOKUP($B44,[1]Лист1!$B$5:$G$100,4,0)</f>
        <v>#N/A</v>
      </c>
      <c r="T44" s="47" t="e">
        <f>VLOOKUP($B44,[1]Лист1!$B$5:$G$100,5,0)</f>
        <v>#N/A</v>
      </c>
      <c r="U44" s="23"/>
    </row>
    <row r="45" spans="1:21" x14ac:dyDescent="0.25">
      <c r="A45" s="6">
        <v>43</v>
      </c>
      <c r="B45" s="45" t="s">
        <v>46</v>
      </c>
      <c r="C45" s="7" t="str">
        <f>VLOOKUP(B45,[2]Лист1!$B$3:$E$532,1,0)</f>
        <v>Бухаров Игорь Викторович</v>
      </c>
      <c r="D45" s="7" t="str">
        <f>VLOOKUP(C45,[2]Лист1!$B$3:$E$532,3,0)</f>
        <v>спортивный туризм</v>
      </c>
      <c r="E45" s="7"/>
      <c r="F45" s="7"/>
      <c r="G45" s="24" t="s">
        <v>14</v>
      </c>
      <c r="H45" s="24"/>
      <c r="I45" s="10" t="s">
        <v>15</v>
      </c>
      <c r="J45" s="12">
        <v>42825</v>
      </c>
      <c r="K45" s="11">
        <v>39</v>
      </c>
      <c r="L45" s="10" t="s">
        <v>15</v>
      </c>
      <c r="M45" s="51">
        <v>43555</v>
      </c>
      <c r="N45" s="11" t="s">
        <v>287</v>
      </c>
      <c r="O45" s="9">
        <f>M45+365</f>
        <v>43920</v>
      </c>
      <c r="P45" s="23" t="str">
        <f t="shared" si="1"/>
        <v>дистанции на средствах передвижения (авто)</v>
      </c>
      <c r="S45" s="47" t="e">
        <f>VLOOKUP($B45,[1]Лист1!$B$5:$G$100,4,0)</f>
        <v>#N/A</v>
      </c>
      <c r="T45" s="47" t="e">
        <f>VLOOKUP($B45,[1]Лист1!$B$5:$G$100,5,0)</f>
        <v>#N/A</v>
      </c>
    </row>
    <row r="46" spans="1:21" x14ac:dyDescent="0.25">
      <c r="A46" s="6">
        <v>44</v>
      </c>
      <c r="B46" s="24" t="s">
        <v>47</v>
      </c>
      <c r="C46" s="7" t="str">
        <f>VLOOKUP(B46,[2]Лист1!$B$3:$E$532,1,0)</f>
        <v>Валхар Артем Леонидович</v>
      </c>
      <c r="D46" s="7" t="str">
        <f>VLOOKUP(C46,[2]Лист1!$B$3:$E$532,3,0)</f>
        <v>спортивный туризм</v>
      </c>
      <c r="E46" s="7"/>
      <c r="F46" s="7"/>
      <c r="G46" s="24" t="s">
        <v>14</v>
      </c>
      <c r="H46" s="24"/>
      <c r="I46" s="10" t="s">
        <v>15</v>
      </c>
      <c r="J46" s="9">
        <v>42884</v>
      </c>
      <c r="K46" s="11">
        <v>75</v>
      </c>
      <c r="L46" s="10" t="s">
        <v>15</v>
      </c>
      <c r="M46" s="54">
        <v>43614</v>
      </c>
      <c r="N46" s="11" t="s">
        <v>41</v>
      </c>
      <c r="O46" s="9">
        <f>M46+365</f>
        <v>43979</v>
      </c>
      <c r="P46" s="23" t="str">
        <f t="shared" si="1"/>
        <v>дистанции на средствах передвижения (авто)</v>
      </c>
      <c r="R46" s="23"/>
      <c r="S46" s="47" t="e">
        <f>VLOOKUP($B46,[1]Лист1!$B$5:$G$100,4,0)</f>
        <v>#N/A</v>
      </c>
      <c r="T46" s="47" t="e">
        <f>VLOOKUP($B46,[1]Лист1!$B$5:$G$100,5,0)</f>
        <v>#N/A</v>
      </c>
      <c r="U46" s="23"/>
    </row>
    <row r="47" spans="1:21" x14ac:dyDescent="0.25">
      <c r="A47" s="6">
        <v>45</v>
      </c>
      <c r="B47" s="7" t="s">
        <v>48</v>
      </c>
      <c r="C47" s="7" t="str">
        <f>VLOOKUP(B47,[2]Лист1!$B$3:$E$532,1,0)</f>
        <v>Валяева Елена Константиновна</v>
      </c>
      <c r="D47" s="7" t="str">
        <f>VLOOKUP(C47,[2]Лист1!$B$3:$E$532,3,0)</f>
        <v>спортивный туризм</v>
      </c>
      <c r="E47" s="7">
        <v>1968</v>
      </c>
      <c r="F47" s="7">
        <v>52</v>
      </c>
      <c r="G47" s="24" t="s">
        <v>10</v>
      </c>
      <c r="H47" s="24"/>
      <c r="I47" s="10" t="s">
        <v>8</v>
      </c>
      <c r="J47" s="9">
        <v>41697</v>
      </c>
      <c r="K47" s="8">
        <v>597</v>
      </c>
      <c r="L47" s="10" t="s">
        <v>8</v>
      </c>
      <c r="M47" s="9">
        <v>43511</v>
      </c>
      <c r="N47" s="11" t="s">
        <v>25</v>
      </c>
      <c r="O47" s="9">
        <f>M47+365*2</f>
        <v>44241</v>
      </c>
      <c r="P47" s="23" t="str">
        <f t="shared" si="1"/>
        <v>дистанции пешеходные</v>
      </c>
      <c r="R47" s="23"/>
      <c r="S47" s="47">
        <f>VLOOKUP($B47,[1]Лист1!$B$5:$G$100,4,0)</f>
        <v>20</v>
      </c>
      <c r="T47" s="47">
        <f>VLOOKUP($B47,[1]Лист1!$B$5:$G$100,5,0)</f>
        <v>20</v>
      </c>
      <c r="U47" s="23"/>
    </row>
    <row r="48" spans="1:21" x14ac:dyDescent="0.25">
      <c r="A48" s="6">
        <v>46</v>
      </c>
      <c r="B48" s="24" t="s">
        <v>49</v>
      </c>
      <c r="C48" s="7" t="str">
        <f>VLOOKUP(B48,[2]Лист1!$B$3:$E$532,1,0)</f>
        <v>Василенко Оксана Юрьевна</v>
      </c>
      <c r="D48" s="7" t="str">
        <f>VLOOKUP(C48,[2]Лист1!$B$3:$E$532,3,0)</f>
        <v>спортивный туризм</v>
      </c>
      <c r="E48" s="7">
        <v>1998</v>
      </c>
      <c r="F48" s="7">
        <v>22</v>
      </c>
      <c r="G48" s="24" t="s">
        <v>10</v>
      </c>
      <c r="H48" s="24"/>
      <c r="I48" s="10" t="s">
        <v>18</v>
      </c>
      <c r="J48" s="9">
        <v>43914</v>
      </c>
      <c r="K48" s="8" t="s">
        <v>408</v>
      </c>
      <c r="L48" s="59" t="s">
        <v>18</v>
      </c>
      <c r="M48" s="58">
        <v>43914</v>
      </c>
      <c r="N48" s="60" t="s">
        <v>408</v>
      </c>
      <c r="O48" s="9">
        <f>M48+365*2</f>
        <v>44644</v>
      </c>
      <c r="P48" s="23" t="str">
        <f t="shared" si="1"/>
        <v>дистанции пешеходные</v>
      </c>
      <c r="R48" s="23"/>
      <c r="S48" s="47">
        <f>VLOOKUP($B48,[1]Лист1!$B$5:$G$100,4,0)</f>
        <v>26</v>
      </c>
      <c r="T48" s="47">
        <f>VLOOKUP($B48,[1]Лист1!$B$5:$G$100,5,0)</f>
        <v>0</v>
      </c>
      <c r="U48" s="23"/>
    </row>
    <row r="49" spans="1:21" x14ac:dyDescent="0.25">
      <c r="A49" s="6">
        <v>47</v>
      </c>
      <c r="B49" s="24" t="s">
        <v>50</v>
      </c>
      <c r="C49" s="7" t="str">
        <f>VLOOKUP(B49,[2]Лист1!$B$3:$E$532,1,0)</f>
        <v>Васильева Софья Ильинична</v>
      </c>
      <c r="D49" s="7" t="str">
        <f>VLOOKUP(C49,[2]Лист1!$B$3:$E$532,3,0)</f>
        <v>спортивный туризм</v>
      </c>
      <c r="E49" s="7">
        <v>1996</v>
      </c>
      <c r="F49" s="7">
        <v>24</v>
      </c>
      <c r="G49" s="24" t="s">
        <v>10</v>
      </c>
      <c r="H49" s="24"/>
      <c r="I49" s="10" t="s">
        <v>15</v>
      </c>
      <c r="J49" s="9">
        <v>42606</v>
      </c>
      <c r="K49" s="10">
        <v>167</v>
      </c>
      <c r="L49" s="10" t="s">
        <v>15</v>
      </c>
      <c r="M49" s="9">
        <v>43701</v>
      </c>
      <c r="N49" s="11" t="s">
        <v>366</v>
      </c>
      <c r="O49" s="9">
        <f>M49+365</f>
        <v>44066</v>
      </c>
      <c r="P49" s="23" t="str">
        <f t="shared" si="1"/>
        <v>дистанции пешеходные</v>
      </c>
      <c r="R49" s="23"/>
      <c r="S49" s="47" t="e">
        <f>VLOOKUP($B49,[1]Лист1!$B$5:$G$100,4,0)</f>
        <v>#N/A</v>
      </c>
      <c r="T49" s="47" t="e">
        <f>VLOOKUP($B49,[1]Лист1!$B$5:$G$100,5,0)</f>
        <v>#N/A</v>
      </c>
      <c r="U49" s="23"/>
    </row>
    <row r="50" spans="1:21" x14ac:dyDescent="0.25">
      <c r="A50" s="6">
        <v>48</v>
      </c>
      <c r="B50" s="24" t="s">
        <v>51</v>
      </c>
      <c r="C50" s="7" t="str">
        <f>VLOOKUP(B50,[2]Лист1!$B$3:$E$532,1,0)</f>
        <v>Венидиктов Денис Владимирович</v>
      </c>
      <c r="D50" s="7" t="str">
        <f>VLOOKUP(C50,[2]Лист1!$B$3:$E$532,3,0)</f>
        <v>спортивный туризм</v>
      </c>
      <c r="E50" s="7"/>
      <c r="F50" s="7"/>
      <c r="G50" s="24" t="s">
        <v>7</v>
      </c>
      <c r="H50" s="24"/>
      <c r="I50" s="10" t="s">
        <v>15</v>
      </c>
      <c r="J50" s="9">
        <v>43202</v>
      </c>
      <c r="K50" s="11">
        <v>73</v>
      </c>
      <c r="L50" s="10" t="s">
        <v>15</v>
      </c>
      <c r="M50" s="52">
        <v>43567</v>
      </c>
      <c r="N50" s="11" t="s">
        <v>365</v>
      </c>
      <c r="O50" s="9">
        <f>M50+365</f>
        <v>43932</v>
      </c>
      <c r="P50" s="23" t="str">
        <f t="shared" si="1"/>
        <v>дистанции горные</v>
      </c>
      <c r="R50" s="23"/>
      <c r="S50" s="47" t="e">
        <f>VLOOKUP($B50,[1]Лист1!$B$5:$G$100,4,0)</f>
        <v>#N/A</v>
      </c>
      <c r="T50" s="47" t="e">
        <f>VLOOKUP($B50,[1]Лист1!$B$5:$G$100,5,0)</f>
        <v>#N/A</v>
      </c>
      <c r="U50" s="23"/>
    </row>
    <row r="51" spans="1:21" x14ac:dyDescent="0.25">
      <c r="A51" s="6">
        <v>49</v>
      </c>
      <c r="B51" s="24" t="s">
        <v>269</v>
      </c>
      <c r="C51" s="7" t="str">
        <f>VLOOKUP(B51,[2]Лист1!$B$3:$E$532,1,0)</f>
        <v>Венская Анастасия Васильевна</v>
      </c>
      <c r="D51" s="7" t="str">
        <f>VLOOKUP(C51,[2]Лист1!$B$3:$E$532,3,0)</f>
        <v>спортивный туризм</v>
      </c>
      <c r="E51" s="7"/>
      <c r="F51" s="7"/>
      <c r="G51" s="24" t="s">
        <v>218</v>
      </c>
      <c r="H51" s="24"/>
      <c r="I51" s="10" t="s">
        <v>8</v>
      </c>
      <c r="J51" s="9">
        <v>41254</v>
      </c>
      <c r="K51" s="11">
        <v>3438</v>
      </c>
      <c r="L51" s="10" t="s">
        <v>18</v>
      </c>
      <c r="M51" s="9">
        <v>43526</v>
      </c>
      <c r="N51" s="11" t="s">
        <v>272</v>
      </c>
      <c r="O51" s="9">
        <f>M51+365*2</f>
        <v>44256</v>
      </c>
      <c r="P51" s="23" t="str">
        <f t="shared" si="1"/>
        <v>спелеодистанции</v>
      </c>
      <c r="R51" s="23"/>
      <c r="S51" s="47" t="e">
        <f>VLOOKUP($B51,[1]Лист1!$B$5:$G$100,4,0)</f>
        <v>#N/A</v>
      </c>
      <c r="T51" s="47" t="e">
        <f>VLOOKUP($B51,[1]Лист1!$B$5:$G$100,5,0)</f>
        <v>#N/A</v>
      </c>
      <c r="U51" s="23"/>
    </row>
    <row r="52" spans="1:21" x14ac:dyDescent="0.25">
      <c r="A52" s="6">
        <v>50</v>
      </c>
      <c r="B52" s="7" t="s">
        <v>52</v>
      </c>
      <c r="C52" s="7" t="str">
        <f>VLOOKUP(B52,[2]Лист1!$B$3:$E$532,1,0)</f>
        <v>Викторов Владимир Николаевич</v>
      </c>
      <c r="D52" s="7" t="str">
        <f>VLOOKUP(C52,[2]Лист1!$B$3:$E$532,3,0)</f>
        <v>спортивный туризм</v>
      </c>
      <c r="E52" s="7"/>
      <c r="F52" s="7"/>
      <c r="G52" s="24" t="s">
        <v>7</v>
      </c>
      <c r="H52" s="24"/>
      <c r="I52" s="10" t="s">
        <v>8</v>
      </c>
      <c r="J52" s="12">
        <v>31499</v>
      </c>
      <c r="K52" s="30" t="s">
        <v>273</v>
      </c>
      <c r="L52" s="10" t="s">
        <v>8</v>
      </c>
      <c r="M52" s="9">
        <v>43511</v>
      </c>
      <c r="N52" s="11" t="s">
        <v>25</v>
      </c>
      <c r="O52" s="9">
        <f>M52+365*2</f>
        <v>44241</v>
      </c>
      <c r="P52" s="23" t="str">
        <f t="shared" si="1"/>
        <v>дистанции горные</v>
      </c>
      <c r="R52" s="23"/>
      <c r="S52" s="47" t="e">
        <f>VLOOKUP($B52,[1]Лист1!$B$5:$G$100,4,0)</f>
        <v>#N/A</v>
      </c>
      <c r="T52" s="47" t="e">
        <f>VLOOKUP($B52,[1]Лист1!$B$5:$G$100,5,0)</f>
        <v>#N/A</v>
      </c>
      <c r="U52" s="23"/>
    </row>
    <row r="53" spans="1:21" x14ac:dyDescent="0.25">
      <c r="A53" s="6">
        <v>51</v>
      </c>
      <c r="B53" s="43" t="s">
        <v>320</v>
      </c>
      <c r="C53" s="7" t="str">
        <f>VLOOKUP(B53,[2]Лист1!$B$3:$E$532,1,0)</f>
        <v>Виноградов Михаил Николаевич</v>
      </c>
      <c r="D53" s="7">
        <f>VLOOKUP(C53,[2]Лист1!$B$3:$E$532,3,0)</f>
        <v>0</v>
      </c>
      <c r="E53" s="7"/>
      <c r="F53" s="7"/>
      <c r="G53" s="24" t="s">
        <v>315</v>
      </c>
      <c r="H53" s="24"/>
      <c r="I53" s="10" t="s">
        <v>18</v>
      </c>
      <c r="J53" s="9">
        <v>43892</v>
      </c>
      <c r="K53" s="11" t="s">
        <v>381</v>
      </c>
      <c r="L53" s="10" t="s">
        <v>18</v>
      </c>
      <c r="M53" s="9">
        <v>43892</v>
      </c>
      <c r="N53" s="11" t="s">
        <v>381</v>
      </c>
      <c r="O53" s="9">
        <f>M53+365</f>
        <v>44257</v>
      </c>
      <c r="P53" s="23" t="str">
        <f t="shared" si="1"/>
        <v>маршруты</v>
      </c>
      <c r="R53" s="23"/>
      <c r="S53" s="47" t="e">
        <f>VLOOKUP($B53,[1]Лист1!$B$5:$G$100,4,0)</f>
        <v>#N/A</v>
      </c>
      <c r="T53" s="47" t="e">
        <f>VLOOKUP($B53,[1]Лист1!$B$5:$G$100,5,0)</f>
        <v>#N/A</v>
      </c>
      <c r="U53" s="23"/>
    </row>
    <row r="54" spans="1:21" x14ac:dyDescent="0.25">
      <c r="A54" s="6">
        <v>52</v>
      </c>
      <c r="B54" s="43" t="s">
        <v>321</v>
      </c>
      <c r="C54" s="7" t="str">
        <f>VLOOKUP(B54,[2]Лист1!$B$3:$E$532,1,0)</f>
        <v>Витчак Дмитрий Николаевич</v>
      </c>
      <c r="D54" s="7">
        <f>VLOOKUP(C54,[2]Лист1!$B$3:$E$532,3,0)</f>
        <v>0</v>
      </c>
      <c r="E54" s="7"/>
      <c r="F54" s="7"/>
      <c r="G54" s="24" t="s">
        <v>315</v>
      </c>
      <c r="H54" s="24"/>
      <c r="I54" s="10" t="s">
        <v>15</v>
      </c>
      <c r="J54" s="9">
        <v>43577</v>
      </c>
      <c r="K54" s="11" t="s">
        <v>301</v>
      </c>
      <c r="L54" s="10" t="s">
        <v>15</v>
      </c>
      <c r="M54" s="52">
        <v>43577</v>
      </c>
      <c r="N54" s="11" t="s">
        <v>301</v>
      </c>
      <c r="O54" s="9">
        <f>M54+365</f>
        <v>43942</v>
      </c>
      <c r="P54" s="23" t="str">
        <f t="shared" si="1"/>
        <v>маршруты</v>
      </c>
      <c r="R54" s="23"/>
      <c r="S54" s="47" t="e">
        <f>VLOOKUP($B54,[1]Лист1!$B$5:$G$100,4,0)</f>
        <v>#N/A</v>
      </c>
      <c r="T54" s="47" t="e">
        <f>VLOOKUP($B54,[1]Лист1!$B$5:$G$100,5,0)</f>
        <v>#N/A</v>
      </c>
      <c r="U54" s="23"/>
    </row>
    <row r="55" spans="1:21" x14ac:dyDescent="0.25">
      <c r="A55" s="6">
        <v>53</v>
      </c>
      <c r="B55" s="44" t="s">
        <v>53</v>
      </c>
      <c r="C55" s="7" t="str">
        <f>VLOOKUP(B55,[2]Лист1!$B$3:$E$532,1,0)</f>
        <v>Волков Максим Алексеевич</v>
      </c>
      <c r="D55" s="7">
        <f>VLOOKUP(C55,[2]Лист1!$B$3:$E$532,3,0)</f>
        <v>0</v>
      </c>
      <c r="E55" s="7">
        <v>1999</v>
      </c>
      <c r="F55" s="7">
        <v>21</v>
      </c>
      <c r="G55" s="24" t="s">
        <v>10</v>
      </c>
      <c r="H55" s="24"/>
      <c r="I55" s="10" t="s">
        <v>15</v>
      </c>
      <c r="J55" s="9">
        <v>43178</v>
      </c>
      <c r="K55" s="11">
        <v>49</v>
      </c>
      <c r="L55" s="10" t="s">
        <v>15</v>
      </c>
      <c r="M55" s="51">
        <v>43555</v>
      </c>
      <c r="N55" s="11" t="s">
        <v>287</v>
      </c>
      <c r="O55" s="9">
        <f>M55+365</f>
        <v>43920</v>
      </c>
      <c r="P55" s="23" t="str">
        <f t="shared" si="1"/>
        <v>дистанции пешеходные</v>
      </c>
      <c r="S55" s="47" t="e">
        <f>VLOOKUP($B55,[1]Лист1!$B$5:$G$100,4,0)</f>
        <v>#N/A</v>
      </c>
      <c r="T55" s="47" t="e">
        <f>VLOOKUP($B55,[1]Лист1!$B$5:$G$100,5,0)</f>
        <v>#N/A</v>
      </c>
    </row>
    <row r="56" spans="1:21" x14ac:dyDescent="0.25">
      <c r="A56" s="6">
        <v>54</v>
      </c>
      <c r="B56" s="7" t="s">
        <v>54</v>
      </c>
      <c r="C56" s="7" t="str">
        <f>VLOOKUP(B56,[2]Лист1!$B$3:$E$532,1,0)</f>
        <v>Волкова Анна Вадимовна</v>
      </c>
      <c r="D56" s="7" t="str">
        <f>VLOOKUP(C56,[2]Лист1!$B$3:$E$532,3,0)</f>
        <v>спортивный туризм</v>
      </c>
      <c r="E56" s="7">
        <v>1997</v>
      </c>
      <c r="F56" s="7">
        <v>23</v>
      </c>
      <c r="G56" s="24" t="s">
        <v>10</v>
      </c>
      <c r="H56" s="24"/>
      <c r="I56" s="10" t="s">
        <v>15</v>
      </c>
      <c r="J56" s="9">
        <v>42097</v>
      </c>
      <c r="K56" s="8">
        <v>1174</v>
      </c>
      <c r="L56" s="10" t="s">
        <v>266</v>
      </c>
      <c r="M56" s="9"/>
      <c r="N56" s="11"/>
      <c r="O56" s="9"/>
      <c r="P56" s="23" t="str">
        <f t="shared" si="1"/>
        <v/>
      </c>
      <c r="R56" s="23"/>
      <c r="S56" s="47" t="e">
        <f>VLOOKUP($B56,[1]Лист1!$B$5:$G$100,4,0)</f>
        <v>#N/A</v>
      </c>
      <c r="T56" s="47" t="e">
        <f>VLOOKUP($B56,[1]Лист1!$B$5:$G$100,5,0)</f>
        <v>#N/A</v>
      </c>
      <c r="U56" s="23"/>
    </row>
    <row r="57" spans="1:21" x14ac:dyDescent="0.25">
      <c r="A57" s="6">
        <v>55</v>
      </c>
      <c r="B57" s="7" t="s">
        <v>55</v>
      </c>
      <c r="C57" s="7" t="str">
        <f>VLOOKUP(B57,[2]Лист1!$B$3:$E$532,1,0)</f>
        <v>Воробьев Павел Валерьевич</v>
      </c>
      <c r="D57" s="7" t="str">
        <f>VLOOKUP(C57,[2]Лист1!$B$3:$E$532,3,0)</f>
        <v>спортивный туризм</v>
      </c>
      <c r="E57" s="7">
        <v>1986</v>
      </c>
      <c r="F57" s="7">
        <v>34</v>
      </c>
      <c r="G57" s="24" t="s">
        <v>10</v>
      </c>
      <c r="H57" s="24"/>
      <c r="I57" s="10" t="s">
        <v>18</v>
      </c>
      <c r="J57" s="9">
        <v>42781</v>
      </c>
      <c r="K57" s="8" t="s">
        <v>25</v>
      </c>
      <c r="L57" s="10" t="s">
        <v>18</v>
      </c>
      <c r="M57" s="9">
        <v>43511</v>
      </c>
      <c r="N57" s="11" t="s">
        <v>25</v>
      </c>
      <c r="O57" s="9">
        <f>M57+365*2</f>
        <v>44241</v>
      </c>
      <c r="P57" s="23" t="str">
        <f t="shared" si="1"/>
        <v>дистанции пешеходные</v>
      </c>
      <c r="R57" s="23"/>
      <c r="S57" s="47" t="e">
        <f>VLOOKUP($B57,[1]Лист1!$B$5:$G$100,4,0)</f>
        <v>#N/A</v>
      </c>
      <c r="T57" s="47" t="e">
        <f>VLOOKUP($B57,[1]Лист1!$B$5:$G$100,5,0)</f>
        <v>#N/A</v>
      </c>
      <c r="U57" s="23"/>
    </row>
    <row r="58" spans="1:21" x14ac:dyDescent="0.25">
      <c r="A58" s="6">
        <v>56</v>
      </c>
      <c r="B58" s="24" t="s">
        <v>56</v>
      </c>
      <c r="C58" s="7" t="str">
        <f>VLOOKUP(B58,[2]Лист1!$B$3:$E$532,1,0)</f>
        <v>Воронцов Борис Александрович</v>
      </c>
      <c r="D58" s="7" t="str">
        <f>VLOOKUP(C58,[2]Лист1!$B$3:$E$532,3,0)</f>
        <v>спортивный туризм</v>
      </c>
      <c r="E58" s="7">
        <v>1996</v>
      </c>
      <c r="F58" s="7">
        <v>24</v>
      </c>
      <c r="G58" s="24" t="s">
        <v>10</v>
      </c>
      <c r="H58" s="24"/>
      <c r="I58" s="10" t="s">
        <v>15</v>
      </c>
      <c r="J58" s="9">
        <v>42606</v>
      </c>
      <c r="K58" s="10">
        <v>167</v>
      </c>
      <c r="L58" s="10" t="s">
        <v>15</v>
      </c>
      <c r="M58" s="9">
        <v>43701</v>
      </c>
      <c r="N58" s="11" t="s">
        <v>366</v>
      </c>
      <c r="O58" s="9">
        <f>M58+365</f>
        <v>44066</v>
      </c>
      <c r="P58" s="23" t="str">
        <f t="shared" si="1"/>
        <v>дистанции пешеходные</v>
      </c>
      <c r="R58" s="23"/>
      <c r="S58" s="47" t="e">
        <f>VLOOKUP($B58,[1]Лист1!$B$5:$G$100,4,0)</f>
        <v>#N/A</v>
      </c>
      <c r="T58" s="47" t="e">
        <f>VLOOKUP($B58,[1]Лист1!$B$5:$G$100,5,0)</f>
        <v>#N/A</v>
      </c>
      <c r="U58" s="23"/>
    </row>
    <row r="59" spans="1:21" x14ac:dyDescent="0.25">
      <c r="A59" s="6">
        <v>57</v>
      </c>
      <c r="B59" s="24" t="s">
        <v>57</v>
      </c>
      <c r="C59" s="7" t="str">
        <f>VLOOKUP(B59,[2]Лист1!$B$3:$E$532,1,0)</f>
        <v>Вострецов Александр Олегович</v>
      </c>
      <c r="D59" s="7" t="str">
        <f>VLOOKUP(C59,[2]Лист1!$B$3:$E$532,3,0)</f>
        <v>спортивный туризм</v>
      </c>
      <c r="E59" s="7">
        <v>1959</v>
      </c>
      <c r="F59" s="7">
        <v>61</v>
      </c>
      <c r="G59" s="24" t="s">
        <v>32</v>
      </c>
      <c r="H59" s="24"/>
      <c r="I59" s="10" t="s">
        <v>18</v>
      </c>
      <c r="J59" s="9">
        <v>43066</v>
      </c>
      <c r="K59" s="11">
        <v>237</v>
      </c>
      <c r="L59" s="10" t="s">
        <v>18</v>
      </c>
      <c r="M59" s="9">
        <v>43796</v>
      </c>
      <c r="N59" s="11" t="s">
        <v>375</v>
      </c>
      <c r="O59" s="9">
        <f>M59+365*2</f>
        <v>44526</v>
      </c>
      <c r="P59" s="23" t="str">
        <f t="shared" si="1"/>
        <v>дистанции водные</v>
      </c>
      <c r="R59" s="23"/>
      <c r="S59" s="47">
        <f>VLOOKUP($B59,[1]Лист1!$B$5:$G$100,4,0)</f>
        <v>36</v>
      </c>
      <c r="T59" s="47">
        <f>VLOOKUP($B59,[1]Лист1!$B$5:$G$100,5,0)</f>
        <v>36</v>
      </c>
      <c r="U59" s="23"/>
    </row>
    <row r="60" spans="1:21" x14ac:dyDescent="0.25">
      <c r="A60" s="6">
        <v>58</v>
      </c>
      <c r="B60" s="50" t="s">
        <v>58</v>
      </c>
      <c r="C60" s="7" t="str">
        <f>VLOOKUP(B60,[2]Лист1!$B$3:$E$532,1,0)</f>
        <v>Вострецов Лев Александрович</v>
      </c>
      <c r="D60" s="7" t="str">
        <f>VLOOKUP(C60,[2]Лист1!$B$3:$E$532,3,0)</f>
        <v>спортивный туризм</v>
      </c>
      <c r="E60" s="7">
        <v>1999</v>
      </c>
      <c r="F60" s="7">
        <v>21</v>
      </c>
      <c r="G60" s="24" t="s">
        <v>32</v>
      </c>
      <c r="H60" s="24"/>
      <c r="I60" s="10" t="s">
        <v>15</v>
      </c>
      <c r="J60" s="9">
        <v>43066</v>
      </c>
      <c r="K60" s="11">
        <v>237</v>
      </c>
      <c r="L60" s="10" t="s">
        <v>15</v>
      </c>
      <c r="M60" s="51">
        <v>43555</v>
      </c>
      <c r="N60" s="11" t="s">
        <v>287</v>
      </c>
      <c r="O60" s="9">
        <f>M60+365</f>
        <v>43920</v>
      </c>
      <c r="P60" s="23" t="str">
        <f t="shared" si="1"/>
        <v>дистанции водные</v>
      </c>
      <c r="S60" s="47">
        <f>VLOOKUP($B60,[1]Лист1!$B$5:$G$100,4,0)</f>
        <v>5</v>
      </c>
      <c r="T60" s="47">
        <f>VLOOKUP($B60,[1]Лист1!$B$5:$G$100,5,0)</f>
        <v>0</v>
      </c>
    </row>
    <row r="61" spans="1:21" x14ac:dyDescent="0.25">
      <c r="A61" s="6">
        <v>59</v>
      </c>
      <c r="B61" s="24" t="s">
        <v>252</v>
      </c>
      <c r="C61" s="7" t="str">
        <f>VLOOKUP(B61,[2]Лист1!$B$3:$E$532,1,0)</f>
        <v>Вострецова Татьяна Александровна</v>
      </c>
      <c r="D61" s="7">
        <f>VLOOKUP(C61,[2]Лист1!$B$3:$E$532,3,0)</f>
        <v>0</v>
      </c>
      <c r="E61" s="7"/>
      <c r="F61" s="7"/>
      <c r="G61" s="24" t="s">
        <v>32</v>
      </c>
      <c r="H61" s="24"/>
      <c r="I61" s="10" t="s">
        <v>15</v>
      </c>
      <c r="J61" s="9">
        <v>43349</v>
      </c>
      <c r="K61" s="11" t="s">
        <v>34</v>
      </c>
      <c r="L61" s="10" t="s">
        <v>266</v>
      </c>
      <c r="M61" s="9"/>
      <c r="N61" s="11"/>
      <c r="O61" s="9"/>
      <c r="P61" s="23" t="str">
        <f t="shared" si="1"/>
        <v/>
      </c>
      <c r="R61" s="23"/>
      <c r="S61" s="47" t="e">
        <f>VLOOKUP($B61,[1]Лист1!$B$5:$G$100,4,0)</f>
        <v>#N/A</v>
      </c>
      <c r="T61" s="47" t="e">
        <f>VLOOKUP($B61,[1]Лист1!$B$5:$G$100,5,0)</f>
        <v>#N/A</v>
      </c>
      <c r="U61" s="23"/>
    </row>
    <row r="62" spans="1:21" x14ac:dyDescent="0.25">
      <c r="A62" s="6">
        <v>60</v>
      </c>
      <c r="B62" s="24" t="s">
        <v>255</v>
      </c>
      <c r="C62" s="7" t="str">
        <f>VLOOKUP(B62,[2]Лист1!$B$3:$E$532,1,0)</f>
        <v>Вылегжанина Татьяна Андреевна</v>
      </c>
      <c r="D62" s="7">
        <f>VLOOKUP(C62,[2]Лист1!$B$3:$E$532,3,0)</f>
        <v>0</v>
      </c>
      <c r="E62" s="7" t="s">
        <v>372</v>
      </c>
      <c r="F62" s="7">
        <v>26</v>
      </c>
      <c r="G62" s="24" t="s">
        <v>10</v>
      </c>
      <c r="H62" s="24"/>
      <c r="I62" s="10" t="s">
        <v>18</v>
      </c>
      <c r="J62" s="9">
        <v>43857</v>
      </c>
      <c r="K62" s="8" t="s">
        <v>379</v>
      </c>
      <c r="L62" s="10" t="s">
        <v>18</v>
      </c>
      <c r="M62" s="9">
        <v>43857</v>
      </c>
      <c r="N62" s="8" t="s">
        <v>379</v>
      </c>
      <c r="O62" s="9">
        <f>M62+365*2</f>
        <v>44587</v>
      </c>
      <c r="P62" s="23" t="str">
        <f t="shared" si="1"/>
        <v>дистанции пешеходные</v>
      </c>
      <c r="R62" s="23"/>
      <c r="S62" s="47">
        <f>VLOOKUP($B62,[1]Лист1!$B$5:$G$100,4,0)</f>
        <v>63</v>
      </c>
      <c r="T62" s="47">
        <f>VLOOKUP($B62,[1]Лист1!$B$5:$G$100,5,0)</f>
        <v>12</v>
      </c>
      <c r="U62" s="23"/>
    </row>
    <row r="63" spans="1:21" x14ac:dyDescent="0.25">
      <c r="A63" s="6">
        <v>61</v>
      </c>
      <c r="B63" s="24" t="s">
        <v>59</v>
      </c>
      <c r="C63" s="7" t="str">
        <f>VLOOKUP(B63,[2]Лист1!$B$3:$E$532,1,0)</f>
        <v>Гаевская Анастасия Александровна</v>
      </c>
      <c r="D63" s="7" t="str">
        <f>VLOOKUP(C63,[2]Лист1!$B$3:$E$532,3,0)</f>
        <v>спортивный туризм</v>
      </c>
      <c r="E63" s="7">
        <v>2002</v>
      </c>
      <c r="F63" s="7">
        <v>18</v>
      </c>
      <c r="G63" s="24" t="s">
        <v>10</v>
      </c>
      <c r="H63" s="24"/>
      <c r="I63" s="10" t="s">
        <v>15</v>
      </c>
      <c r="J63" s="9">
        <v>43349</v>
      </c>
      <c r="K63" s="11" t="s">
        <v>34</v>
      </c>
      <c r="L63" s="10" t="s">
        <v>15</v>
      </c>
      <c r="M63" s="9">
        <v>43714</v>
      </c>
      <c r="N63" s="11" t="s">
        <v>364</v>
      </c>
      <c r="O63" s="9">
        <f>M63+365</f>
        <v>44079</v>
      </c>
      <c r="P63" s="23" t="str">
        <f t="shared" si="1"/>
        <v>дистанции пешеходные</v>
      </c>
      <c r="R63" s="23"/>
      <c r="S63" s="47">
        <f>VLOOKUP($B63,[1]Лист1!$B$5:$G$100,4,0)</f>
        <v>5</v>
      </c>
      <c r="T63" s="47">
        <f>VLOOKUP($B63,[1]Лист1!$B$5:$G$100,5,0)</f>
        <v>0</v>
      </c>
      <c r="U63" s="23"/>
    </row>
    <row r="64" spans="1:21" x14ac:dyDescent="0.25">
      <c r="A64" s="6">
        <v>62</v>
      </c>
      <c r="B64" s="24" t="s">
        <v>60</v>
      </c>
      <c r="C64" s="7" t="str">
        <f>VLOOKUP(B64,[2]Лист1!$B$3:$E$532,1,0)</f>
        <v>Галактионов Николай Андреевич</v>
      </c>
      <c r="D64" s="7" t="str">
        <f>VLOOKUP(C64,[2]Лист1!$B$3:$E$532,3,0)</f>
        <v>спортивный туризм</v>
      </c>
      <c r="E64" s="7"/>
      <c r="F64" s="7"/>
      <c r="G64" s="24" t="s">
        <v>14</v>
      </c>
      <c r="H64" s="24"/>
      <c r="I64" s="10" t="s">
        <v>15</v>
      </c>
      <c r="J64" s="12">
        <v>42606</v>
      </c>
      <c r="K64" s="11">
        <v>167</v>
      </c>
      <c r="L64" s="10" t="s">
        <v>15</v>
      </c>
      <c r="M64" s="9">
        <v>43701</v>
      </c>
      <c r="N64" s="11" t="s">
        <v>366</v>
      </c>
      <c r="O64" s="9">
        <f>M64+365</f>
        <v>44066</v>
      </c>
      <c r="P64" s="23" t="str">
        <f t="shared" si="1"/>
        <v>дистанции на средствах передвижения (авто)</v>
      </c>
      <c r="R64" s="23"/>
      <c r="S64" s="47" t="e">
        <f>VLOOKUP($B64,[1]Лист1!$B$5:$G$100,4,0)</f>
        <v>#N/A</v>
      </c>
      <c r="T64" s="47" t="e">
        <f>VLOOKUP($B64,[1]Лист1!$B$5:$G$100,5,0)</f>
        <v>#N/A</v>
      </c>
      <c r="U64" s="23"/>
    </row>
    <row r="65" spans="1:21" x14ac:dyDescent="0.25">
      <c r="A65" s="6">
        <v>63</v>
      </c>
      <c r="B65" s="24" t="s">
        <v>407</v>
      </c>
      <c r="C65" s="7" t="e">
        <f>VLOOKUP(B65,[2]Лист1!$B$3:$E$532,1,0)</f>
        <v>#N/A</v>
      </c>
      <c r="D65" s="7" t="e">
        <f>VLOOKUP(C65,[2]Лист1!$B$3:$E$532,3,0)</f>
        <v>#N/A</v>
      </c>
      <c r="E65" s="7"/>
      <c r="F65" s="7"/>
      <c r="G65" s="24" t="s">
        <v>32</v>
      </c>
      <c r="H65" s="24"/>
      <c r="I65" s="10" t="s">
        <v>15</v>
      </c>
      <c r="J65" s="12">
        <v>43914</v>
      </c>
      <c r="K65" s="11" t="s">
        <v>408</v>
      </c>
      <c r="L65" s="10" t="s">
        <v>15</v>
      </c>
      <c r="M65" s="12">
        <v>43914</v>
      </c>
      <c r="N65" s="11" t="s">
        <v>408</v>
      </c>
      <c r="O65" s="9">
        <f>M65+365</f>
        <v>44279</v>
      </c>
      <c r="P65" s="23" t="str">
        <f t="shared" si="1"/>
        <v>дистанции водные</v>
      </c>
      <c r="R65" s="23"/>
      <c r="U65" s="23"/>
    </row>
    <row r="66" spans="1:21" x14ac:dyDescent="0.25">
      <c r="A66" s="6">
        <v>64</v>
      </c>
      <c r="B66" s="24" t="s">
        <v>383</v>
      </c>
      <c r="C66" s="7" t="e">
        <f>VLOOKUP(B66,[2]Лист1!$B$3:$E$532,1,0)</f>
        <v>#N/A</v>
      </c>
      <c r="D66" s="7" t="e">
        <f>VLOOKUP(C66,[2]Лист1!$B$3:$E$532,3,0)</f>
        <v>#N/A</v>
      </c>
      <c r="E66" s="7"/>
      <c r="F66" s="7"/>
      <c r="G66" s="24" t="s">
        <v>32</v>
      </c>
      <c r="H66" s="24"/>
      <c r="I66" s="10" t="s">
        <v>15</v>
      </c>
      <c r="J66" s="12">
        <v>43892</v>
      </c>
      <c r="K66" s="11" t="s">
        <v>381</v>
      </c>
      <c r="L66" s="10" t="s">
        <v>15</v>
      </c>
      <c r="M66" s="9">
        <v>43892</v>
      </c>
      <c r="N66" s="11" t="s">
        <v>381</v>
      </c>
      <c r="O66" s="9">
        <f>M66+365</f>
        <v>44257</v>
      </c>
      <c r="P66" s="23" t="str">
        <f t="shared" si="1"/>
        <v>дистанции водные</v>
      </c>
      <c r="R66" s="23"/>
      <c r="S66" s="47" t="e">
        <f>VLOOKUP($B66,[1]Лист1!$B$5:$G$100,4,0)</f>
        <v>#N/A</v>
      </c>
      <c r="T66" s="47" t="e">
        <f>VLOOKUP($B66,[1]Лист1!$B$5:$G$100,5,0)</f>
        <v>#N/A</v>
      </c>
      <c r="U66" s="23"/>
    </row>
    <row r="67" spans="1:21" x14ac:dyDescent="0.25">
      <c r="A67" s="6">
        <v>65</v>
      </c>
      <c r="B67" s="24" t="s">
        <v>61</v>
      </c>
      <c r="C67" s="7" t="str">
        <f>VLOOKUP(B67,[2]Лист1!$B$3:$E$532,1,0)</f>
        <v>Галкина Наталья Сергеевна</v>
      </c>
      <c r="D67" s="7">
        <f>VLOOKUP(C67,[2]Лист1!$B$3:$E$532,3,0)</f>
        <v>0</v>
      </c>
      <c r="E67" s="7"/>
      <c r="F67" s="7"/>
      <c r="G67" s="24" t="s">
        <v>32</v>
      </c>
      <c r="H67" s="24"/>
      <c r="I67" s="10" t="s">
        <v>8</v>
      </c>
      <c r="J67" s="9">
        <v>43097</v>
      </c>
      <c r="K67" s="11">
        <v>271</v>
      </c>
      <c r="L67" s="10" t="s">
        <v>266</v>
      </c>
      <c r="M67" s="9"/>
      <c r="N67" s="11"/>
      <c r="O67" s="9"/>
      <c r="P67" s="23" t="str">
        <f t="shared" si="1"/>
        <v/>
      </c>
      <c r="R67" s="23"/>
      <c r="S67" s="47" t="e">
        <f>VLOOKUP($B67,[1]Лист1!$B$5:$G$100,4,0)</f>
        <v>#N/A</v>
      </c>
      <c r="T67" s="47" t="e">
        <f>VLOOKUP($B67,[1]Лист1!$B$5:$G$100,5,0)</f>
        <v>#N/A</v>
      </c>
      <c r="U67" s="23"/>
    </row>
    <row r="68" spans="1:21" x14ac:dyDescent="0.25">
      <c r="A68" s="6">
        <v>66</v>
      </c>
      <c r="B68" s="44" t="s">
        <v>62</v>
      </c>
      <c r="C68" s="7" t="str">
        <f>VLOOKUP(B68,[2]Лист1!$B$3:$E$532,1,0)</f>
        <v>Галковская Виктория Андреевна</v>
      </c>
      <c r="D68" s="7" t="str">
        <f>VLOOKUP(C68,[2]Лист1!$B$3:$E$532,3,0)</f>
        <v>спортивный туризм</v>
      </c>
      <c r="E68" s="7">
        <v>1993</v>
      </c>
      <c r="F68" s="7">
        <v>27</v>
      </c>
      <c r="G68" s="24" t="s">
        <v>10</v>
      </c>
      <c r="H68" s="24"/>
      <c r="I68" s="10" t="s">
        <v>15</v>
      </c>
      <c r="J68" s="9">
        <v>42865</v>
      </c>
      <c r="K68" s="8">
        <v>59</v>
      </c>
      <c r="L68" s="10" t="s">
        <v>15</v>
      </c>
      <c r="M68" s="54">
        <v>43614</v>
      </c>
      <c r="N68" s="11" t="s">
        <v>41</v>
      </c>
      <c r="O68" s="9">
        <f>M68+365</f>
        <v>43979</v>
      </c>
      <c r="P68" s="23" t="str">
        <f t="shared" si="1"/>
        <v>дистанции пешеходные</v>
      </c>
      <c r="R68" s="23"/>
      <c r="S68" s="47" t="e">
        <f>VLOOKUP($B68,[1]Лист1!$B$5:$G$100,4,0)</f>
        <v>#N/A</v>
      </c>
      <c r="T68" s="47" t="e">
        <f>VLOOKUP($B68,[1]Лист1!$B$5:$G$100,5,0)</f>
        <v>#N/A</v>
      </c>
      <c r="U68" s="23"/>
    </row>
    <row r="69" spans="1:21" x14ac:dyDescent="0.25">
      <c r="A69" s="6">
        <v>67</v>
      </c>
      <c r="B69" s="24" t="s">
        <v>290</v>
      </c>
      <c r="C69" s="7" t="str">
        <f>VLOOKUP(B69,[2]Лист1!$B$3:$E$532,1,0)</f>
        <v>Генина Тамара Евгеньевна</v>
      </c>
      <c r="D69" s="7">
        <f>VLOOKUP(C69,[2]Лист1!$B$3:$E$532,3,0)</f>
        <v>0</v>
      </c>
      <c r="E69" s="7"/>
      <c r="F69" s="7"/>
      <c r="G69" s="24" t="s">
        <v>289</v>
      </c>
      <c r="H69" s="24"/>
      <c r="I69" s="10" t="s">
        <v>15</v>
      </c>
      <c r="J69" s="9">
        <v>43577</v>
      </c>
      <c r="K69" s="11" t="s">
        <v>301</v>
      </c>
      <c r="L69" s="10" t="s">
        <v>15</v>
      </c>
      <c r="M69" s="52">
        <v>43577</v>
      </c>
      <c r="N69" s="11" t="s">
        <v>301</v>
      </c>
      <c r="O69" s="9">
        <f>M69+365</f>
        <v>43942</v>
      </c>
      <c r="P69" s="23" t="str">
        <f t="shared" si="1"/>
        <v>дистанции на средствах передвижения (кони)</v>
      </c>
      <c r="R69" s="23"/>
      <c r="S69" s="47" t="e">
        <f>VLOOKUP($B69,[1]Лист1!$B$5:$G$100,4,0)</f>
        <v>#N/A</v>
      </c>
      <c r="T69" s="47" t="e">
        <f>VLOOKUP($B69,[1]Лист1!$B$5:$G$100,5,0)</f>
        <v>#N/A</v>
      </c>
      <c r="U69" s="23"/>
    </row>
    <row r="70" spans="1:21" x14ac:dyDescent="0.25">
      <c r="A70" s="6">
        <v>68</v>
      </c>
      <c r="B70" s="43" t="s">
        <v>322</v>
      </c>
      <c r="C70" s="7" t="str">
        <f>VLOOKUP(B70,[2]Лист1!$B$3:$E$532,1,0)</f>
        <v>Голиков Виктор Иванович</v>
      </c>
      <c r="D70" s="7">
        <f>VLOOKUP(C70,[2]Лист1!$B$3:$E$532,3,0)</f>
        <v>0</v>
      </c>
      <c r="E70" s="7"/>
      <c r="F70" s="7"/>
      <c r="G70" s="24" t="s">
        <v>315</v>
      </c>
      <c r="H70" s="24"/>
      <c r="I70" s="10" t="s">
        <v>15</v>
      </c>
      <c r="J70" s="9">
        <v>43577</v>
      </c>
      <c r="K70" s="11" t="s">
        <v>301</v>
      </c>
      <c r="L70" s="10" t="s">
        <v>15</v>
      </c>
      <c r="M70" s="52">
        <v>43577</v>
      </c>
      <c r="N70" s="11" t="s">
        <v>301</v>
      </c>
      <c r="O70" s="9">
        <f>M70+365</f>
        <v>43942</v>
      </c>
      <c r="P70" s="23" t="str">
        <f t="shared" si="1"/>
        <v>маршруты</v>
      </c>
      <c r="R70" s="23"/>
      <c r="S70" s="47" t="e">
        <f>VLOOKUP($B70,[1]Лист1!$B$5:$G$100,4,0)</f>
        <v>#N/A</v>
      </c>
      <c r="T70" s="47" t="e">
        <f>VLOOKUP($B70,[1]Лист1!$B$5:$G$100,5,0)</f>
        <v>#N/A</v>
      </c>
      <c r="U70" s="23"/>
    </row>
    <row r="71" spans="1:21" x14ac:dyDescent="0.25">
      <c r="A71" s="6">
        <v>69</v>
      </c>
      <c r="B71" s="45" t="s">
        <v>63</v>
      </c>
      <c r="C71" s="7" t="str">
        <f>VLOOKUP(B71,[2]Лист1!$B$3:$E$532,1,0)</f>
        <v>Голованова Елена Михайловна</v>
      </c>
      <c r="D71" s="7" t="str">
        <f>VLOOKUP(C71,[2]Лист1!$B$3:$E$532,3,0)</f>
        <v>спортивный туризм</v>
      </c>
      <c r="E71" s="7"/>
      <c r="F71" s="7"/>
      <c r="G71" s="24" t="s">
        <v>14</v>
      </c>
      <c r="H71" s="24"/>
      <c r="I71" s="10" t="s">
        <v>15</v>
      </c>
      <c r="J71" s="9">
        <v>42865</v>
      </c>
      <c r="K71" s="8">
        <v>59</v>
      </c>
      <c r="L71" s="10" t="s">
        <v>15</v>
      </c>
      <c r="M71" s="51">
        <v>43555</v>
      </c>
      <c r="N71" s="11" t="s">
        <v>287</v>
      </c>
      <c r="O71" s="9">
        <f>M71+365</f>
        <v>43920</v>
      </c>
      <c r="P71" s="23" t="str">
        <f t="shared" si="1"/>
        <v>дистанции на средствах передвижения (авто)</v>
      </c>
      <c r="S71" s="47" t="e">
        <f>VLOOKUP($B71,[1]Лист1!$B$5:$G$100,4,0)</f>
        <v>#N/A</v>
      </c>
      <c r="T71" s="47" t="e">
        <f>VLOOKUP($B71,[1]Лист1!$B$5:$G$100,5,0)</f>
        <v>#N/A</v>
      </c>
    </row>
    <row r="72" spans="1:21" x14ac:dyDescent="0.25">
      <c r="A72" s="6">
        <v>70</v>
      </c>
      <c r="B72" s="44" t="s">
        <v>64</v>
      </c>
      <c r="C72" s="7" t="str">
        <f>VLOOKUP(B72,[2]Лист1!$B$3:$E$532,1,0)</f>
        <v>Головенков Сергей Геннадиевич</v>
      </c>
      <c r="D72" s="7" t="str">
        <f>VLOOKUP(C72,[2]Лист1!$B$3:$E$532,3,0)</f>
        <v>спортивный туризм</v>
      </c>
      <c r="E72" s="7">
        <v>1993</v>
      </c>
      <c r="F72" s="7">
        <v>27</v>
      </c>
      <c r="G72" s="24" t="s">
        <v>10</v>
      </c>
      <c r="H72" s="24"/>
      <c r="I72" s="10" t="s">
        <v>15</v>
      </c>
      <c r="J72" s="9">
        <v>42865</v>
      </c>
      <c r="K72" s="11">
        <v>59</v>
      </c>
      <c r="L72" s="10" t="s">
        <v>15</v>
      </c>
      <c r="M72" s="54">
        <v>43614</v>
      </c>
      <c r="N72" s="11" t="s">
        <v>41</v>
      </c>
      <c r="O72" s="9">
        <f>M72+365</f>
        <v>43979</v>
      </c>
      <c r="P72" s="23" t="str">
        <f t="shared" si="1"/>
        <v>дистанции пешеходные</v>
      </c>
      <c r="R72" s="23"/>
      <c r="S72" s="47" t="e">
        <f>VLOOKUP($B72,[1]Лист1!$B$5:$G$100,4,0)</f>
        <v>#N/A</v>
      </c>
      <c r="T72" s="47" t="e">
        <f>VLOOKUP($B72,[1]Лист1!$B$5:$G$100,5,0)</f>
        <v>#N/A</v>
      </c>
      <c r="U72" s="23"/>
    </row>
    <row r="73" spans="1:21" x14ac:dyDescent="0.25">
      <c r="A73" s="6">
        <v>71</v>
      </c>
      <c r="B73" s="43" t="s">
        <v>347</v>
      </c>
      <c r="C73" s="7" t="str">
        <f>VLOOKUP(B73,[2]Лист1!$B$3:$E$532,1,0)</f>
        <v>Голубев Константин Александрович</v>
      </c>
      <c r="D73" s="7">
        <f>VLOOKUP(C73,[2]Лист1!$B$3:$E$532,3,0)</f>
        <v>0</v>
      </c>
      <c r="E73" s="7"/>
      <c r="F73" s="7"/>
      <c r="G73" s="24" t="s">
        <v>315</v>
      </c>
      <c r="H73" s="24"/>
      <c r="I73" s="10" t="s">
        <v>8</v>
      </c>
      <c r="J73" s="9">
        <v>43577</v>
      </c>
      <c r="K73" s="11" t="s">
        <v>301</v>
      </c>
      <c r="L73" s="10" t="s">
        <v>8</v>
      </c>
      <c r="M73" s="9">
        <v>43577</v>
      </c>
      <c r="N73" s="11" t="s">
        <v>301</v>
      </c>
      <c r="O73" s="9">
        <f>M73+365*2</f>
        <v>44307</v>
      </c>
      <c r="P73" s="23" t="str">
        <f t="shared" si="1"/>
        <v>маршруты</v>
      </c>
      <c r="R73" s="23"/>
      <c r="S73" s="47" t="e">
        <f>VLOOKUP($B73,[1]Лист1!$B$5:$G$100,4,0)</f>
        <v>#N/A</v>
      </c>
      <c r="T73" s="47" t="e">
        <f>VLOOKUP($B73,[1]Лист1!$B$5:$G$100,5,0)</f>
        <v>#N/A</v>
      </c>
      <c r="U73" s="23"/>
    </row>
    <row r="74" spans="1:21" x14ac:dyDescent="0.25">
      <c r="A74" s="6">
        <v>72</v>
      </c>
      <c r="B74" s="7" t="s">
        <v>65</v>
      </c>
      <c r="C74" s="7" t="str">
        <f>VLOOKUP(B74,[2]Лист1!$B$3:$E$532,1,0)</f>
        <v>Горев Даниил Владимирович</v>
      </c>
      <c r="D74" s="7" t="str">
        <f>VLOOKUP(C74,[2]Лист1!$B$3:$E$532,3,0)</f>
        <v>спортивный туризм</v>
      </c>
      <c r="E74" s="7">
        <v>1995</v>
      </c>
      <c r="F74" s="7">
        <v>25</v>
      </c>
      <c r="G74" s="24" t="s">
        <v>10</v>
      </c>
      <c r="H74" s="24"/>
      <c r="I74" s="10" t="s">
        <v>15</v>
      </c>
      <c r="J74" s="9">
        <v>41697</v>
      </c>
      <c r="K74" s="8">
        <v>597</v>
      </c>
      <c r="L74" s="10" t="s">
        <v>15</v>
      </c>
      <c r="M74" s="9">
        <v>43876</v>
      </c>
      <c r="N74" s="11" t="s">
        <v>378</v>
      </c>
      <c r="O74" s="9">
        <f>M74+365</f>
        <v>44241</v>
      </c>
      <c r="P74" s="23" t="str">
        <f t="shared" ref="P74:P137" si="3">IF(M74&gt;0,G74,"")</f>
        <v>дистанции пешеходные</v>
      </c>
      <c r="R74" s="23"/>
      <c r="S74" s="47">
        <f>VLOOKUP($B74,[1]Лист1!$B$5:$G$100,4,0)</f>
        <v>10</v>
      </c>
      <c r="T74" s="47">
        <f>VLOOKUP($B74,[1]Лист1!$B$5:$G$100,5,0)</f>
        <v>0</v>
      </c>
      <c r="U74" s="23"/>
    </row>
    <row r="75" spans="1:21" x14ac:dyDescent="0.25">
      <c r="A75" s="6">
        <v>73</v>
      </c>
      <c r="B75" s="24" t="s">
        <v>247</v>
      </c>
      <c r="C75" s="7" t="str">
        <f>VLOOKUP(B75,[2]Лист1!$B$3:$E$532,1,0)</f>
        <v>Громов Павел Александрович</v>
      </c>
      <c r="D75" s="7">
        <f>VLOOKUP(C75,[2]Лист1!$B$3:$E$532,3,0)</f>
        <v>0</v>
      </c>
      <c r="E75" s="7"/>
      <c r="F75" s="7"/>
      <c r="G75" s="24" t="s">
        <v>14</v>
      </c>
      <c r="H75" s="24"/>
      <c r="I75" s="10" t="s">
        <v>15</v>
      </c>
      <c r="J75" s="9">
        <v>43349</v>
      </c>
      <c r="K75" s="11" t="s">
        <v>34</v>
      </c>
      <c r="L75" s="10" t="s">
        <v>266</v>
      </c>
      <c r="M75" s="9"/>
      <c r="N75" s="11"/>
      <c r="O75" s="9"/>
      <c r="P75" s="23" t="str">
        <f t="shared" si="3"/>
        <v/>
      </c>
      <c r="R75" s="23"/>
      <c r="S75" s="47" t="e">
        <f>VLOOKUP($B75,[1]Лист1!$B$5:$G$100,4,0)</f>
        <v>#N/A</v>
      </c>
      <c r="T75" s="47" t="e">
        <f>VLOOKUP($B75,[1]Лист1!$B$5:$G$100,5,0)</f>
        <v>#N/A</v>
      </c>
      <c r="U75" s="23"/>
    </row>
    <row r="76" spans="1:21" x14ac:dyDescent="0.25">
      <c r="A76" s="6">
        <v>74</v>
      </c>
      <c r="B76" s="44" t="s">
        <v>66</v>
      </c>
      <c r="C76" s="7" t="str">
        <f>VLOOKUP(B76,[2]Лист1!$B$3:$E$532,1,0)</f>
        <v>Гузин Матвей Юрьевич</v>
      </c>
      <c r="D76" s="7" t="str">
        <f>VLOOKUP(C76,[2]Лист1!$B$3:$E$532,3,0)</f>
        <v>спортивный туризм</v>
      </c>
      <c r="E76" s="7">
        <v>1989</v>
      </c>
      <c r="F76" s="7">
        <v>31</v>
      </c>
      <c r="G76" s="24" t="s">
        <v>10</v>
      </c>
      <c r="H76" s="24"/>
      <c r="I76" s="10" t="s">
        <v>15</v>
      </c>
      <c r="J76" s="9">
        <v>42865</v>
      </c>
      <c r="K76" s="8">
        <v>59</v>
      </c>
      <c r="L76" s="10" t="s">
        <v>15</v>
      </c>
      <c r="M76" s="54">
        <v>43614</v>
      </c>
      <c r="N76" s="11" t="s">
        <v>41</v>
      </c>
      <c r="O76" s="9">
        <f>M76+365</f>
        <v>43979</v>
      </c>
      <c r="P76" s="23" t="str">
        <f t="shared" si="3"/>
        <v>дистанции пешеходные</v>
      </c>
      <c r="R76" s="23"/>
      <c r="S76" s="47" t="e">
        <f>VLOOKUP($B76,[1]Лист1!$B$5:$G$100,4,0)</f>
        <v>#N/A</v>
      </c>
      <c r="T76" s="47" t="e">
        <f>VLOOKUP($B76,[1]Лист1!$B$5:$G$100,5,0)</f>
        <v>#N/A</v>
      </c>
      <c r="U76" s="23"/>
    </row>
    <row r="77" spans="1:21" x14ac:dyDescent="0.25">
      <c r="A77" s="6">
        <v>75</v>
      </c>
      <c r="B77" s="43" t="s">
        <v>323</v>
      </c>
      <c r="C77" s="7" t="str">
        <f>VLOOKUP(B77,[2]Лист1!$B$3:$E$532,1,0)</f>
        <v>Гурин Павел Александрович</v>
      </c>
      <c r="D77" s="7">
        <f>VLOOKUP(C77,[2]Лист1!$B$3:$E$532,3,0)</f>
        <v>0</v>
      </c>
      <c r="E77" s="7"/>
      <c r="F77" s="7"/>
      <c r="G77" s="24" t="s">
        <v>7</v>
      </c>
      <c r="H77" s="24"/>
      <c r="I77" s="10" t="s">
        <v>15</v>
      </c>
      <c r="J77" s="9">
        <v>43577</v>
      </c>
      <c r="K77" s="11" t="s">
        <v>301</v>
      </c>
      <c r="L77" s="10" t="s">
        <v>15</v>
      </c>
      <c r="M77" s="52">
        <v>43577</v>
      </c>
      <c r="N77" s="11" t="s">
        <v>301</v>
      </c>
      <c r="O77" s="9">
        <f>M77+365</f>
        <v>43942</v>
      </c>
      <c r="P77" s="23" t="str">
        <f t="shared" si="3"/>
        <v>дистанции горные</v>
      </c>
      <c r="R77" s="23"/>
      <c r="S77" s="47" t="e">
        <f>VLOOKUP($B77,[1]Лист1!$B$5:$G$100,4,0)</f>
        <v>#N/A</v>
      </c>
      <c r="T77" s="47" t="e">
        <f>VLOOKUP($B77,[1]Лист1!$B$5:$G$100,5,0)</f>
        <v>#N/A</v>
      </c>
      <c r="U77" s="23"/>
    </row>
    <row r="78" spans="1:21" x14ac:dyDescent="0.25">
      <c r="A78" s="6">
        <v>76</v>
      </c>
      <c r="B78" s="43" t="s">
        <v>384</v>
      </c>
      <c r="C78" s="7" t="e">
        <f>VLOOKUP(B78,[2]Лист1!$B$3:$E$532,1,0)</f>
        <v>#N/A</v>
      </c>
      <c r="D78" s="7" t="e">
        <f>VLOOKUP(C78,[2]Лист1!$B$3:$E$532,3,0)</f>
        <v>#N/A</v>
      </c>
      <c r="E78" s="7"/>
      <c r="F78" s="7"/>
      <c r="G78" s="24" t="s">
        <v>315</v>
      </c>
      <c r="H78" s="24"/>
      <c r="I78" s="10" t="s">
        <v>15</v>
      </c>
      <c r="J78" s="12">
        <v>43892</v>
      </c>
      <c r="K78" s="11" t="s">
        <v>381</v>
      </c>
      <c r="L78" s="10" t="s">
        <v>15</v>
      </c>
      <c r="M78" s="9">
        <v>43892</v>
      </c>
      <c r="N78" s="11" t="s">
        <v>381</v>
      </c>
      <c r="O78" s="9">
        <f>M78+365</f>
        <v>44257</v>
      </c>
      <c r="P78" s="23" t="str">
        <f t="shared" si="3"/>
        <v>маршруты</v>
      </c>
      <c r="R78" s="23"/>
      <c r="S78" s="47" t="e">
        <f>VLOOKUP($B78,[1]Лист1!$B$5:$G$100,4,0)</f>
        <v>#N/A</v>
      </c>
      <c r="T78" s="47" t="e">
        <f>VLOOKUP($B78,[1]Лист1!$B$5:$G$100,5,0)</f>
        <v>#N/A</v>
      </c>
      <c r="U78" s="23"/>
    </row>
    <row r="79" spans="1:21" x14ac:dyDescent="0.25">
      <c r="A79" s="6">
        <v>77</v>
      </c>
      <c r="B79" s="24" t="s">
        <v>67</v>
      </c>
      <c r="C79" s="7" t="str">
        <f>VLOOKUP(B79,[2]Лист1!$B$3:$E$532,1,0)</f>
        <v>Демина Анастасия Алексеевна</v>
      </c>
      <c r="D79" s="7" t="str">
        <f>VLOOKUP(C79,[2]Лист1!$B$3:$E$532,3,0)</f>
        <v>спортивный туризм</v>
      </c>
      <c r="E79" s="7">
        <v>1997</v>
      </c>
      <c r="F79" s="7">
        <v>23</v>
      </c>
      <c r="G79" s="24" t="s">
        <v>10</v>
      </c>
      <c r="H79" s="24"/>
      <c r="I79" s="10" t="s">
        <v>18</v>
      </c>
      <c r="J79" s="9">
        <v>43914</v>
      </c>
      <c r="K79" s="8" t="s">
        <v>408</v>
      </c>
      <c r="L79" s="10" t="s">
        <v>18</v>
      </c>
      <c r="M79" s="9">
        <v>43914</v>
      </c>
      <c r="N79" s="8" t="s">
        <v>408</v>
      </c>
      <c r="O79" s="9">
        <f>M79+365*2</f>
        <v>44644</v>
      </c>
      <c r="P79" s="23" t="str">
        <f t="shared" si="3"/>
        <v>дистанции пешеходные</v>
      </c>
      <c r="R79" s="23"/>
      <c r="S79" s="47">
        <f>VLOOKUP($B79,[1]Лист1!$B$5:$G$100,4,0)</f>
        <v>35</v>
      </c>
      <c r="T79" s="47">
        <f>VLOOKUP($B79,[1]Лист1!$B$5:$G$100,5,0)</f>
        <v>0</v>
      </c>
      <c r="U79" s="23"/>
    </row>
    <row r="80" spans="1:21" x14ac:dyDescent="0.25">
      <c r="A80" s="6">
        <v>78</v>
      </c>
      <c r="B80" s="24" t="s">
        <v>68</v>
      </c>
      <c r="C80" s="7" t="str">
        <f>VLOOKUP(B80,[2]Лист1!$B$3:$E$532,1,0)</f>
        <v>Дзык Михаил Иванович</v>
      </c>
      <c r="D80" s="7" t="str">
        <f>VLOOKUP(C80,[2]Лист1!$B$3:$E$532,3,0)</f>
        <v>спортивный туризм</v>
      </c>
      <c r="E80" s="7">
        <v>1989</v>
      </c>
      <c r="F80" s="7">
        <v>31</v>
      </c>
      <c r="G80" s="24" t="s">
        <v>10</v>
      </c>
      <c r="H80" s="24"/>
      <c r="I80" s="10" t="s">
        <v>18</v>
      </c>
      <c r="J80" s="9">
        <v>43244</v>
      </c>
      <c r="K80" s="11">
        <v>117</v>
      </c>
      <c r="L80" s="10" t="s">
        <v>18</v>
      </c>
      <c r="M80" s="54">
        <v>43244</v>
      </c>
      <c r="N80" s="11">
        <v>117</v>
      </c>
      <c r="O80" s="9">
        <f>M80+365*2</f>
        <v>43974</v>
      </c>
      <c r="P80" s="23" t="str">
        <f t="shared" si="3"/>
        <v>дистанции пешеходные</v>
      </c>
      <c r="R80" s="23"/>
      <c r="S80" s="47">
        <f>VLOOKUP($B80,[1]Лист1!$B$5:$G$100,4,0)</f>
        <v>6</v>
      </c>
      <c r="T80" s="47">
        <f>VLOOKUP($B80,[1]Лист1!$B$5:$G$100,5,0)</f>
        <v>6</v>
      </c>
      <c r="U80" s="23"/>
    </row>
    <row r="81" spans="1:21" x14ac:dyDescent="0.25">
      <c r="A81" s="6">
        <v>79</v>
      </c>
      <c r="B81" s="43" t="s">
        <v>324</v>
      </c>
      <c r="C81" s="7" t="str">
        <f>VLOOKUP(B81,[2]Лист1!$B$3:$E$532,1,0)</f>
        <v>Дмитриев Павел Сергеевич</v>
      </c>
      <c r="D81" s="7">
        <f>VLOOKUP(C81,[2]Лист1!$B$3:$E$532,3,0)</f>
        <v>0</v>
      </c>
      <c r="E81" s="7"/>
      <c r="F81" s="7"/>
      <c r="G81" s="24" t="s">
        <v>315</v>
      </c>
      <c r="H81" s="24"/>
      <c r="I81" s="10" t="s">
        <v>15</v>
      </c>
      <c r="J81" s="9">
        <v>43577</v>
      </c>
      <c r="K81" s="11" t="s">
        <v>301</v>
      </c>
      <c r="L81" s="10" t="s">
        <v>15</v>
      </c>
      <c r="M81" s="52">
        <v>43577</v>
      </c>
      <c r="N81" s="11" t="s">
        <v>301</v>
      </c>
      <c r="O81" s="9">
        <f>M81+365</f>
        <v>43942</v>
      </c>
      <c r="P81" s="23" t="str">
        <f t="shared" si="3"/>
        <v>маршруты</v>
      </c>
      <c r="R81" s="23"/>
      <c r="S81" s="47" t="e">
        <f>VLOOKUP($B81,[1]Лист1!$B$5:$G$100,4,0)</f>
        <v>#N/A</v>
      </c>
      <c r="T81" s="47" t="e">
        <f>VLOOKUP($B81,[1]Лист1!$B$5:$G$100,5,0)</f>
        <v>#N/A</v>
      </c>
      <c r="U81" s="23"/>
    </row>
    <row r="82" spans="1:21" x14ac:dyDescent="0.25">
      <c r="A82" s="6">
        <v>80</v>
      </c>
      <c r="B82" s="24" t="s">
        <v>69</v>
      </c>
      <c r="C82" s="7" t="str">
        <f>VLOOKUP(B82,[2]Лист1!$B$3:$E$532,1,0)</f>
        <v>Дмитриева Елена Германовна</v>
      </c>
      <c r="D82" s="7" t="str">
        <f>VLOOKUP(C82,[2]Лист1!$B$3:$E$532,3,0)</f>
        <v>спортивный туризм</v>
      </c>
      <c r="E82" s="7">
        <v>1970</v>
      </c>
      <c r="F82" s="7">
        <v>50</v>
      </c>
      <c r="G82" s="24" t="s">
        <v>32</v>
      </c>
      <c r="H82" s="24"/>
      <c r="I82" s="10" t="s">
        <v>18</v>
      </c>
      <c r="J82" s="9">
        <v>43349</v>
      </c>
      <c r="K82" s="11" t="s">
        <v>34</v>
      </c>
      <c r="L82" s="10" t="s">
        <v>18</v>
      </c>
      <c r="M82" s="9">
        <v>43349</v>
      </c>
      <c r="N82" s="11" t="s">
        <v>34</v>
      </c>
      <c r="O82" s="9">
        <f>M82+365*2</f>
        <v>44079</v>
      </c>
      <c r="P82" s="23" t="str">
        <f t="shared" si="3"/>
        <v>дистанции водные</v>
      </c>
      <c r="R82" s="23"/>
      <c r="S82" s="47">
        <f>VLOOKUP($B82,[1]Лист1!$B$5:$G$100,4,0)</f>
        <v>20</v>
      </c>
      <c r="T82" s="47">
        <f>VLOOKUP($B82,[1]Лист1!$B$5:$G$100,5,0)</f>
        <v>20</v>
      </c>
      <c r="U82" s="23"/>
    </row>
    <row r="83" spans="1:21" x14ac:dyDescent="0.25">
      <c r="A83" s="6">
        <v>81</v>
      </c>
      <c r="B83" s="43" t="s">
        <v>325</v>
      </c>
      <c r="C83" s="7" t="str">
        <f>VLOOKUP(B83,[2]Лист1!$B$3:$E$532,1,0)</f>
        <v>Долгов Сергей Витальевич</v>
      </c>
      <c r="D83" s="7">
        <f>VLOOKUP(C83,[2]Лист1!$B$3:$E$532,3,0)</f>
        <v>0</v>
      </c>
      <c r="E83" s="7"/>
      <c r="F83" s="7"/>
      <c r="G83" s="24" t="s">
        <v>315</v>
      </c>
      <c r="H83" s="24"/>
      <c r="I83" s="10" t="s">
        <v>15</v>
      </c>
      <c r="J83" s="9">
        <v>43577</v>
      </c>
      <c r="K83" s="11" t="s">
        <v>301</v>
      </c>
      <c r="L83" s="10" t="s">
        <v>15</v>
      </c>
      <c r="M83" s="52">
        <v>43577</v>
      </c>
      <c r="N83" s="11" t="s">
        <v>301</v>
      </c>
      <c r="O83" s="9">
        <f>M83+365</f>
        <v>43942</v>
      </c>
      <c r="P83" s="23" t="str">
        <f t="shared" si="3"/>
        <v>маршруты</v>
      </c>
      <c r="R83" s="23"/>
      <c r="S83" s="47" t="e">
        <f>VLOOKUP($B83,[1]Лист1!$B$5:$G$100,4,0)</f>
        <v>#N/A</v>
      </c>
      <c r="T83" s="47" t="e">
        <f>VLOOKUP($B83,[1]Лист1!$B$5:$G$100,5,0)</f>
        <v>#N/A</v>
      </c>
      <c r="U83" s="23"/>
    </row>
    <row r="84" spans="1:21" x14ac:dyDescent="0.25">
      <c r="A84" s="6">
        <v>82</v>
      </c>
      <c r="B84" s="7" t="s">
        <v>70</v>
      </c>
      <c r="C84" s="7" t="str">
        <f>VLOOKUP(B84,[2]Лист1!$B$3:$E$532,1,0)</f>
        <v>Долгополов Константин Эдуардович</v>
      </c>
      <c r="D84" s="7" t="str">
        <f>VLOOKUP(C84,[2]Лист1!$B$3:$E$532,3,0)</f>
        <v>спортивный туризм</v>
      </c>
      <c r="E84" s="7"/>
      <c r="F84" s="7"/>
      <c r="G84" s="24" t="s">
        <v>7</v>
      </c>
      <c r="H84" s="24"/>
      <c r="I84" s="10" t="s">
        <v>15</v>
      </c>
      <c r="J84" s="12">
        <v>41737</v>
      </c>
      <c r="K84" s="11">
        <v>1150</v>
      </c>
      <c r="L84" s="10" t="s">
        <v>15</v>
      </c>
      <c r="M84" s="9">
        <v>43876</v>
      </c>
      <c r="N84" s="11" t="s">
        <v>378</v>
      </c>
      <c r="O84" s="9">
        <f>M84+365</f>
        <v>44241</v>
      </c>
      <c r="P84" s="23" t="str">
        <f t="shared" si="3"/>
        <v>дистанции горные</v>
      </c>
      <c r="R84" s="23"/>
      <c r="S84" s="47" t="e">
        <f>VLOOKUP($B84,[1]Лист1!$B$5:$G$100,4,0)</f>
        <v>#N/A</v>
      </c>
      <c r="T84" s="47" t="e">
        <f>VLOOKUP($B84,[1]Лист1!$B$5:$G$100,5,0)</f>
        <v>#N/A</v>
      </c>
      <c r="U84" s="23"/>
    </row>
    <row r="85" spans="1:21" x14ac:dyDescent="0.25">
      <c r="A85" s="6">
        <v>83</v>
      </c>
      <c r="B85" s="24" t="s">
        <v>291</v>
      </c>
      <c r="C85" s="7" t="str">
        <f>VLOOKUP(B85,[2]Лист1!$B$3:$E$532,1,0)</f>
        <v>Доманчук Любовь Германовна</v>
      </c>
      <c r="D85" s="7">
        <f>VLOOKUP(C85,[2]Лист1!$B$3:$E$532,3,0)</f>
        <v>0</v>
      </c>
      <c r="E85" s="7"/>
      <c r="F85" s="7"/>
      <c r="G85" s="24" t="s">
        <v>289</v>
      </c>
      <c r="H85" s="24"/>
      <c r="I85" s="10" t="s">
        <v>15</v>
      </c>
      <c r="J85" s="9">
        <v>43577</v>
      </c>
      <c r="K85" s="11" t="s">
        <v>301</v>
      </c>
      <c r="L85" s="10" t="s">
        <v>15</v>
      </c>
      <c r="M85" s="52">
        <v>43577</v>
      </c>
      <c r="N85" s="11" t="s">
        <v>301</v>
      </c>
      <c r="O85" s="9">
        <f>M85+365</f>
        <v>43942</v>
      </c>
      <c r="P85" s="23" t="str">
        <f t="shared" si="3"/>
        <v>дистанции на средствах передвижения (кони)</v>
      </c>
      <c r="R85" s="23"/>
      <c r="S85" s="47" t="e">
        <f>VLOOKUP($B85,[1]Лист1!$B$5:$G$100,4,0)</f>
        <v>#N/A</v>
      </c>
      <c r="T85" s="47" t="e">
        <f>VLOOKUP($B85,[1]Лист1!$B$5:$G$100,5,0)</f>
        <v>#N/A</v>
      </c>
      <c r="U85" s="23"/>
    </row>
    <row r="86" spans="1:21" x14ac:dyDescent="0.25">
      <c r="A86" s="6">
        <v>84</v>
      </c>
      <c r="B86" s="7" t="s">
        <v>277</v>
      </c>
      <c r="C86" s="7" t="str">
        <f>VLOOKUP(B86,[2]Лист1!$B$3:$E$532,1,0)</f>
        <v>Евстропов Георгий Дмитриевич</v>
      </c>
      <c r="D86" s="7">
        <f>VLOOKUP(C86,[2]Лист1!$B$3:$E$532,3,0)</f>
        <v>0</v>
      </c>
      <c r="E86" s="7"/>
      <c r="F86" s="7"/>
      <c r="G86" s="24" t="s">
        <v>10</v>
      </c>
      <c r="H86" s="24"/>
      <c r="I86" s="10" t="s">
        <v>15</v>
      </c>
      <c r="J86" s="9">
        <v>43531</v>
      </c>
      <c r="K86" s="11" t="s">
        <v>283</v>
      </c>
      <c r="L86" s="10" t="s">
        <v>15</v>
      </c>
      <c r="M86" s="9">
        <v>43897</v>
      </c>
      <c r="N86" s="11" t="s">
        <v>25</v>
      </c>
      <c r="O86" s="9">
        <f>M86+365</f>
        <v>44262</v>
      </c>
      <c r="P86" s="23" t="str">
        <f t="shared" si="3"/>
        <v>дистанции пешеходные</v>
      </c>
      <c r="R86" s="23"/>
      <c r="S86" s="47" t="e">
        <f>VLOOKUP($B86,[1]Лист1!$B$5:$G$100,4,0)</f>
        <v>#N/A</v>
      </c>
      <c r="T86" s="47" t="e">
        <f>VLOOKUP($B86,[1]Лист1!$B$5:$G$100,5,0)</f>
        <v>#N/A</v>
      </c>
      <c r="U86" s="23"/>
    </row>
    <row r="87" spans="1:21" x14ac:dyDescent="0.25">
      <c r="A87" s="6">
        <v>85</v>
      </c>
      <c r="B87" s="7" t="s">
        <v>71</v>
      </c>
      <c r="C87" s="7" t="str">
        <f>VLOOKUP(B87,[2]Лист1!$B$3:$E$532,1,0)</f>
        <v>Егорова Екатерина Андреевна</v>
      </c>
      <c r="D87" s="7" t="str">
        <f>VLOOKUP(C87,[2]Лист1!$B$3:$E$532,3,0)</f>
        <v>спортивный туризм</v>
      </c>
      <c r="E87" s="7">
        <v>1985</v>
      </c>
      <c r="F87" s="7">
        <v>35</v>
      </c>
      <c r="G87" s="24" t="s">
        <v>10</v>
      </c>
      <c r="H87" s="24"/>
      <c r="I87" s="10" t="s">
        <v>18</v>
      </c>
      <c r="J87" s="9">
        <v>43349</v>
      </c>
      <c r="K87" s="11" t="s">
        <v>34</v>
      </c>
      <c r="L87" s="10" t="s">
        <v>18</v>
      </c>
      <c r="M87" s="9">
        <v>43349</v>
      </c>
      <c r="N87" s="11" t="s">
        <v>34</v>
      </c>
      <c r="O87" s="9">
        <f>M87+365*2</f>
        <v>44079</v>
      </c>
      <c r="P87" s="23" t="str">
        <f t="shared" si="3"/>
        <v>дистанции пешеходные</v>
      </c>
      <c r="R87" s="23"/>
      <c r="S87" s="47">
        <f>VLOOKUP($B87,[1]Лист1!$B$5:$G$100,4,0)</f>
        <v>12</v>
      </c>
      <c r="T87" s="47">
        <f>VLOOKUP($B87,[1]Лист1!$B$5:$G$100,5,0)</f>
        <v>12</v>
      </c>
      <c r="U87" s="23"/>
    </row>
    <row r="88" spans="1:21" x14ac:dyDescent="0.25">
      <c r="A88" s="6">
        <v>86</v>
      </c>
      <c r="B88" s="13" t="s">
        <v>72</v>
      </c>
      <c r="C88" s="7" t="str">
        <f>VLOOKUP(B88,[2]Лист1!$B$3:$E$532,1,0)</f>
        <v>Егорова Екатерина Юрьевна</v>
      </c>
      <c r="D88" s="7" t="str">
        <f>VLOOKUP(C88,[2]Лист1!$B$3:$E$532,3,0)</f>
        <v>спортивный туризм</v>
      </c>
      <c r="E88" s="7"/>
      <c r="F88" s="7"/>
      <c r="G88" s="24" t="s">
        <v>315</v>
      </c>
      <c r="H88" s="24" t="s">
        <v>361</v>
      </c>
      <c r="I88" s="10" t="s">
        <v>73</v>
      </c>
      <c r="J88" s="9">
        <v>42093</v>
      </c>
      <c r="K88" s="11" t="s">
        <v>74</v>
      </c>
      <c r="L88" s="10" t="s">
        <v>73</v>
      </c>
      <c r="M88" s="9">
        <v>43454</v>
      </c>
      <c r="N88" s="11"/>
      <c r="O88" s="9">
        <f>M88+365*4</f>
        <v>44914</v>
      </c>
      <c r="P88" s="23" t="str">
        <f t="shared" si="3"/>
        <v>маршруты</v>
      </c>
      <c r="R88" s="23"/>
      <c r="S88" s="47" t="e">
        <f>VLOOKUP($B88,[1]Лист1!$B$5:$G$100,4,0)</f>
        <v>#N/A</v>
      </c>
      <c r="T88" s="47" t="e">
        <f>VLOOKUP($B88,[1]Лист1!$B$5:$G$100,5,0)</f>
        <v>#N/A</v>
      </c>
      <c r="U88" s="23"/>
    </row>
    <row r="89" spans="1:21" x14ac:dyDescent="0.25">
      <c r="A89" s="6">
        <v>87</v>
      </c>
      <c r="B89" s="13" t="s">
        <v>72</v>
      </c>
      <c r="C89" s="7" t="str">
        <f>VLOOKUP(B89,[2]Лист1!$B$3:$E$532,1,0)</f>
        <v>Егорова Екатерина Юрьевна</v>
      </c>
      <c r="D89" s="7" t="str">
        <f>VLOOKUP(C89,[2]Лист1!$B$3:$E$532,3,0)</f>
        <v>спортивный туризм</v>
      </c>
      <c r="E89" s="7"/>
      <c r="F89" s="7"/>
      <c r="G89" s="24" t="s">
        <v>7</v>
      </c>
      <c r="H89" s="24" t="s">
        <v>356</v>
      </c>
      <c r="I89" s="10" t="s">
        <v>73</v>
      </c>
      <c r="J89" s="9">
        <v>42093</v>
      </c>
      <c r="K89" s="11" t="s">
        <v>74</v>
      </c>
      <c r="L89" s="10" t="s">
        <v>73</v>
      </c>
      <c r="M89" s="9">
        <v>43584</v>
      </c>
      <c r="N89" s="11" t="s">
        <v>350</v>
      </c>
      <c r="O89" s="9">
        <f>M89+365*4</f>
        <v>45044</v>
      </c>
      <c r="P89" s="23" t="str">
        <f t="shared" si="3"/>
        <v>дистанции горные</v>
      </c>
      <c r="R89" s="23"/>
      <c r="S89" s="47" t="e">
        <f>VLOOKUP($B89,[1]Лист1!$B$5:$G$100,4,0)</f>
        <v>#N/A</v>
      </c>
      <c r="T89" s="47" t="e">
        <f>VLOOKUP($B89,[1]Лист1!$B$5:$G$100,5,0)</f>
        <v>#N/A</v>
      </c>
      <c r="U89" s="23"/>
    </row>
    <row r="90" spans="1:21" x14ac:dyDescent="0.25">
      <c r="A90" s="6">
        <v>88</v>
      </c>
      <c r="B90" s="24" t="s">
        <v>75</v>
      </c>
      <c r="C90" s="7" t="str">
        <f>VLOOKUP(B90,[2]Лист1!$B$3:$E$532,1,0)</f>
        <v>Егорова Марина Сергеевна</v>
      </c>
      <c r="D90" s="7" t="str">
        <f>VLOOKUP(C90,[2]Лист1!$B$3:$E$532,3,0)</f>
        <v>спортивный туризм</v>
      </c>
      <c r="E90" s="7">
        <v>1994</v>
      </c>
      <c r="F90" s="7">
        <v>26</v>
      </c>
      <c r="G90" s="24" t="s">
        <v>10</v>
      </c>
      <c r="H90" s="24"/>
      <c r="I90" s="10" t="s">
        <v>15</v>
      </c>
      <c r="J90" s="9">
        <v>42606</v>
      </c>
      <c r="K90" s="10">
        <v>167</v>
      </c>
      <c r="L90" s="10" t="s">
        <v>15</v>
      </c>
      <c r="M90" s="9">
        <v>43701</v>
      </c>
      <c r="N90" s="11" t="s">
        <v>366</v>
      </c>
      <c r="O90" s="9">
        <f>M90+365</f>
        <v>44066</v>
      </c>
      <c r="P90" s="23" t="str">
        <f t="shared" si="3"/>
        <v>дистанции пешеходные</v>
      </c>
      <c r="R90" s="23"/>
      <c r="S90" s="47" t="e">
        <f>VLOOKUP($B90,[1]Лист1!$B$5:$G$100,4,0)</f>
        <v>#N/A</v>
      </c>
      <c r="T90" s="47" t="e">
        <f>VLOOKUP($B90,[1]Лист1!$B$5:$G$100,5,0)</f>
        <v>#N/A</v>
      </c>
      <c r="U90" s="23"/>
    </row>
    <row r="91" spans="1:21" x14ac:dyDescent="0.25">
      <c r="A91" s="6">
        <v>89</v>
      </c>
      <c r="B91" s="13" t="s">
        <v>76</v>
      </c>
      <c r="C91" s="7" t="str">
        <f>VLOOKUP(B91,[2]Лист1!$B$3:$E$532,1,0)</f>
        <v>Егорова Мария Викторовна</v>
      </c>
      <c r="D91" s="7" t="str">
        <f>VLOOKUP(C91,[2]Лист1!$B$3:$E$532,3,0)</f>
        <v>спортивный туризм</v>
      </c>
      <c r="E91" s="7">
        <v>1961</v>
      </c>
      <c r="F91" s="7">
        <v>59</v>
      </c>
      <c r="G91" s="24" t="s">
        <v>10</v>
      </c>
      <c r="H91" s="24" t="s">
        <v>355</v>
      </c>
      <c r="I91" s="10" t="s">
        <v>73</v>
      </c>
      <c r="J91" s="9">
        <v>41704</v>
      </c>
      <c r="K91" s="11" t="s">
        <v>264</v>
      </c>
      <c r="L91" s="10" t="s">
        <v>73</v>
      </c>
      <c r="M91" s="9">
        <v>43451</v>
      </c>
      <c r="N91" s="11" t="s">
        <v>267</v>
      </c>
      <c r="O91" s="9">
        <f>M91+365*4</f>
        <v>44911</v>
      </c>
      <c r="P91" s="23" t="str">
        <f t="shared" si="3"/>
        <v>дистанции пешеходные</v>
      </c>
      <c r="R91" s="23"/>
      <c r="S91" s="47">
        <f>VLOOKUP($B91,[1]Лист1!$B$5:$G$100,4,0)</f>
        <v>0</v>
      </c>
      <c r="T91" s="47">
        <f>VLOOKUP($B91,[1]Лист1!$B$5:$G$100,5,0)</f>
        <v>40</v>
      </c>
      <c r="U91" s="23"/>
    </row>
    <row r="92" spans="1:21" x14ac:dyDescent="0.25">
      <c r="A92" s="6">
        <v>90</v>
      </c>
      <c r="B92" s="13" t="s">
        <v>278</v>
      </c>
      <c r="C92" s="7" t="str">
        <f>VLOOKUP(B92,[2]Лист1!$B$3:$E$532,1,0)</f>
        <v>Еличева Елена Николаевна</v>
      </c>
      <c r="D92" s="7">
        <f>VLOOKUP(C92,[2]Лист1!$B$3:$E$532,3,0)</f>
        <v>0</v>
      </c>
      <c r="E92" s="7"/>
      <c r="F92" s="7"/>
      <c r="G92" s="24" t="s">
        <v>10</v>
      </c>
      <c r="H92" s="24"/>
      <c r="I92" s="10" t="s">
        <v>15</v>
      </c>
      <c r="J92" s="9">
        <v>43531</v>
      </c>
      <c r="K92" s="11" t="s">
        <v>283</v>
      </c>
      <c r="L92" s="10" t="s">
        <v>15</v>
      </c>
      <c r="M92" s="9">
        <v>43897</v>
      </c>
      <c r="N92" s="11" t="s">
        <v>25</v>
      </c>
      <c r="O92" s="9">
        <f>M92+365</f>
        <v>44262</v>
      </c>
      <c r="P92" s="23" t="str">
        <f t="shared" si="3"/>
        <v>дистанции пешеходные</v>
      </c>
      <c r="R92" s="23"/>
      <c r="S92" s="47" t="e">
        <f>VLOOKUP($B92,[1]Лист1!$B$5:$G$100,4,0)</f>
        <v>#N/A</v>
      </c>
      <c r="T92" s="47" t="e">
        <f>VLOOKUP($B92,[1]Лист1!$B$5:$G$100,5,0)</f>
        <v>#N/A</v>
      </c>
      <c r="U92" s="23"/>
    </row>
    <row r="93" spans="1:21" x14ac:dyDescent="0.25">
      <c r="A93" s="6">
        <v>91</v>
      </c>
      <c r="B93" s="13" t="s">
        <v>270</v>
      </c>
      <c r="C93" s="7" t="str">
        <f>VLOOKUP(B93,[2]Лист1!$B$3:$E$532,1,0)</f>
        <v>Ермакова Ирина Сергеевна</v>
      </c>
      <c r="D93" s="7" t="str">
        <f>VLOOKUP(C93,[2]Лист1!$B$3:$E$532,3,0)</f>
        <v>спортивный туризм</v>
      </c>
      <c r="E93" s="7"/>
      <c r="F93" s="7"/>
      <c r="G93" s="24" t="s">
        <v>218</v>
      </c>
      <c r="H93" s="24"/>
      <c r="I93" s="10" t="s">
        <v>8</v>
      </c>
      <c r="J93" s="9">
        <v>41019</v>
      </c>
      <c r="K93" s="11">
        <v>1308</v>
      </c>
      <c r="L93" s="10" t="s">
        <v>18</v>
      </c>
      <c r="M93" s="9">
        <v>43526</v>
      </c>
      <c r="N93" s="11" t="s">
        <v>272</v>
      </c>
      <c r="O93" s="9">
        <f>M93+365*2</f>
        <v>44256</v>
      </c>
      <c r="P93" s="23" t="str">
        <f t="shared" si="3"/>
        <v>спелеодистанции</v>
      </c>
      <c r="R93" s="23"/>
      <c r="S93" s="47" t="e">
        <f>VLOOKUP($B93,[1]Лист1!$B$5:$G$100,4,0)</f>
        <v>#N/A</v>
      </c>
      <c r="T93" s="47" t="e">
        <f>VLOOKUP($B93,[1]Лист1!$B$5:$G$100,5,0)</f>
        <v>#N/A</v>
      </c>
      <c r="U93" s="23"/>
    </row>
    <row r="94" spans="1:21" x14ac:dyDescent="0.25">
      <c r="A94" s="6">
        <v>92</v>
      </c>
      <c r="B94" s="43" t="s">
        <v>326</v>
      </c>
      <c r="C94" s="7" t="str">
        <f>VLOOKUP(B94,[2]Лист1!$B$3:$E$532,1,0)</f>
        <v>Ефремов Роман Владимирович</v>
      </c>
      <c r="D94" s="7">
        <f>VLOOKUP(C94,[2]Лист1!$B$3:$E$532,3,0)</f>
        <v>0</v>
      </c>
      <c r="E94" s="7"/>
      <c r="F94" s="7"/>
      <c r="G94" s="24" t="s">
        <v>315</v>
      </c>
      <c r="H94" s="24"/>
      <c r="I94" s="10" t="s">
        <v>15</v>
      </c>
      <c r="J94" s="9">
        <v>43577</v>
      </c>
      <c r="K94" s="11" t="s">
        <v>301</v>
      </c>
      <c r="L94" s="10" t="s">
        <v>15</v>
      </c>
      <c r="M94" s="52">
        <v>43577</v>
      </c>
      <c r="N94" s="11" t="s">
        <v>301</v>
      </c>
      <c r="O94" s="9">
        <f>M94+365</f>
        <v>43942</v>
      </c>
      <c r="P94" s="23" t="str">
        <f t="shared" si="3"/>
        <v>маршруты</v>
      </c>
      <c r="R94" s="23"/>
      <c r="S94" s="47" t="e">
        <f>VLOOKUP($B94,[1]Лист1!$B$5:$G$100,4,0)</f>
        <v>#N/A</v>
      </c>
      <c r="T94" s="47" t="e">
        <f>VLOOKUP($B94,[1]Лист1!$B$5:$G$100,5,0)</f>
        <v>#N/A</v>
      </c>
      <c r="U94" s="23"/>
    </row>
    <row r="95" spans="1:21" x14ac:dyDescent="0.25">
      <c r="A95" s="6">
        <v>93</v>
      </c>
      <c r="B95" s="7" t="s">
        <v>78</v>
      </c>
      <c r="C95" s="7" t="str">
        <f>VLOOKUP(B95,[2]Лист1!$B$3:$E$532,1,0)</f>
        <v>Железный Олег Евгеньевич</v>
      </c>
      <c r="D95" s="7" t="str">
        <f>VLOOKUP(C95,[2]Лист1!$B$3:$E$532,3,0)</f>
        <v>спортивный туризм</v>
      </c>
      <c r="E95" s="7"/>
      <c r="F95" s="7"/>
      <c r="G95" s="24" t="s">
        <v>7</v>
      </c>
      <c r="H95" s="24"/>
      <c r="I95" s="10" t="s">
        <v>8</v>
      </c>
      <c r="J95" s="12">
        <v>41737</v>
      </c>
      <c r="K95" s="11">
        <v>1150</v>
      </c>
      <c r="L95" s="10" t="s">
        <v>8</v>
      </c>
      <c r="M95" s="9">
        <v>43511</v>
      </c>
      <c r="N95" s="11" t="s">
        <v>25</v>
      </c>
      <c r="O95" s="9">
        <f>M95+365*2</f>
        <v>44241</v>
      </c>
      <c r="P95" s="23" t="str">
        <f t="shared" si="3"/>
        <v>дистанции горные</v>
      </c>
      <c r="R95" s="23"/>
      <c r="S95" s="47" t="e">
        <f>VLOOKUP($B95,[1]Лист1!$B$5:$G$100,4,0)</f>
        <v>#N/A</v>
      </c>
      <c r="T95" s="47" t="e">
        <f>VLOOKUP($B95,[1]Лист1!$B$5:$G$100,5,0)</f>
        <v>#N/A</v>
      </c>
      <c r="U95" s="23"/>
    </row>
    <row r="96" spans="1:21" x14ac:dyDescent="0.25">
      <c r="A96" s="6">
        <v>94</v>
      </c>
      <c r="B96" s="24" t="s">
        <v>251</v>
      </c>
      <c r="C96" s="7" t="str">
        <f>VLOOKUP(B96,[2]Лист1!$B$3:$E$532,1,0)</f>
        <v>Живицкий Александр Юрьевич</v>
      </c>
      <c r="D96" s="7">
        <f>VLOOKUP(C96,[2]Лист1!$B$3:$E$532,3,0)</f>
        <v>0</v>
      </c>
      <c r="E96" s="7"/>
      <c r="F96" s="7"/>
      <c r="G96" s="24" t="s">
        <v>14</v>
      </c>
      <c r="H96" s="24"/>
      <c r="I96" s="10" t="s">
        <v>15</v>
      </c>
      <c r="J96" s="9">
        <v>43349</v>
      </c>
      <c r="K96" s="11" t="s">
        <v>34</v>
      </c>
      <c r="L96" s="10" t="s">
        <v>266</v>
      </c>
      <c r="M96" s="9"/>
      <c r="N96" s="11"/>
      <c r="O96" s="9"/>
      <c r="P96" s="23" t="str">
        <f t="shared" si="3"/>
        <v/>
      </c>
      <c r="R96" s="23"/>
      <c r="S96" s="47" t="e">
        <f>VLOOKUP($B96,[1]Лист1!$B$5:$G$100,4,0)</f>
        <v>#N/A</v>
      </c>
      <c r="T96" s="47" t="e">
        <f>VLOOKUP($B96,[1]Лист1!$B$5:$G$100,5,0)</f>
        <v>#N/A</v>
      </c>
      <c r="U96" s="23"/>
    </row>
    <row r="97" spans="1:21" x14ac:dyDescent="0.25">
      <c r="A97" s="6">
        <v>95</v>
      </c>
      <c r="B97" s="7" t="s">
        <v>79</v>
      </c>
      <c r="C97" s="7" t="str">
        <f>VLOOKUP(B97,[2]Лист1!$B$3:$E$532,1,0)</f>
        <v>Жмуро Павел Евгеньевич</v>
      </c>
      <c r="D97" s="7" t="str">
        <f>VLOOKUP(C97,[2]Лист1!$B$3:$E$532,3,0)</f>
        <v>спортивный туризм</v>
      </c>
      <c r="E97" s="7"/>
      <c r="F97" s="7"/>
      <c r="G97" s="24" t="s">
        <v>14</v>
      </c>
      <c r="H97" s="24"/>
      <c r="I97" s="10" t="s">
        <v>15</v>
      </c>
      <c r="J97" s="12">
        <v>41975</v>
      </c>
      <c r="K97" s="11">
        <v>3670</v>
      </c>
      <c r="L97" s="10" t="s">
        <v>266</v>
      </c>
      <c r="M97" s="9"/>
      <c r="N97" s="11"/>
      <c r="O97" s="9"/>
      <c r="P97" s="23" t="str">
        <f t="shared" si="3"/>
        <v/>
      </c>
      <c r="R97" s="23"/>
      <c r="S97" s="47" t="e">
        <f>VLOOKUP($B97,[1]Лист1!$B$5:$G$100,4,0)</f>
        <v>#N/A</v>
      </c>
      <c r="T97" s="47" t="e">
        <f>VLOOKUP($B97,[1]Лист1!$B$5:$G$100,5,0)</f>
        <v>#N/A</v>
      </c>
      <c r="U97" s="23"/>
    </row>
    <row r="98" spans="1:21" x14ac:dyDescent="0.25">
      <c r="A98" s="6">
        <v>96</v>
      </c>
      <c r="B98" s="7" t="s">
        <v>385</v>
      </c>
      <c r="C98" s="7" t="e">
        <f>VLOOKUP(B98,[2]Лист1!$B$3:$E$532,1,0)</f>
        <v>#N/A</v>
      </c>
      <c r="D98" s="7" t="e">
        <f>VLOOKUP(C98,[2]Лист1!$B$3:$E$532,3,0)</f>
        <v>#N/A</v>
      </c>
      <c r="E98" s="7"/>
      <c r="F98" s="7"/>
      <c r="G98" s="24" t="s">
        <v>10</v>
      </c>
      <c r="H98" s="24"/>
      <c r="I98" s="10" t="s">
        <v>15</v>
      </c>
      <c r="J98" s="12">
        <v>43892</v>
      </c>
      <c r="K98" s="11" t="s">
        <v>381</v>
      </c>
      <c r="L98" s="10" t="s">
        <v>15</v>
      </c>
      <c r="M98" s="9">
        <v>43892</v>
      </c>
      <c r="N98" s="11" t="s">
        <v>381</v>
      </c>
      <c r="O98" s="9">
        <f>M98+365</f>
        <v>44257</v>
      </c>
      <c r="P98" s="23" t="str">
        <f t="shared" si="3"/>
        <v>дистанции пешеходные</v>
      </c>
      <c r="R98" s="23"/>
      <c r="S98" s="47" t="e">
        <f>VLOOKUP($B98,[1]Лист1!$B$5:$G$100,4,0)</f>
        <v>#N/A</v>
      </c>
      <c r="T98" s="47" t="e">
        <f>VLOOKUP($B98,[1]Лист1!$B$5:$G$100,5,0)</f>
        <v>#N/A</v>
      </c>
      <c r="U98" s="23"/>
    </row>
    <row r="99" spans="1:21" x14ac:dyDescent="0.25">
      <c r="A99" s="6">
        <v>97</v>
      </c>
      <c r="B99" s="7" t="s">
        <v>80</v>
      </c>
      <c r="C99" s="7" t="str">
        <f>VLOOKUP(B99,[2]Лист1!$B$3:$E$532,1,0)</f>
        <v>Жуковская Валентина Владимировна</v>
      </c>
      <c r="D99" s="7" t="str">
        <f>VLOOKUP(C99,[2]Лист1!$B$3:$E$532,3,0)</f>
        <v>спортивный туризм</v>
      </c>
      <c r="E99" s="7"/>
      <c r="F99" s="7"/>
      <c r="G99" s="24" t="s">
        <v>7</v>
      </c>
      <c r="H99" s="24"/>
      <c r="I99" s="10" t="s">
        <v>8</v>
      </c>
      <c r="J99" s="11">
        <v>1990</v>
      </c>
      <c r="K99" s="11"/>
      <c r="L99" s="10" t="s">
        <v>8</v>
      </c>
      <c r="M99" s="9">
        <v>43511</v>
      </c>
      <c r="N99" s="11" t="s">
        <v>25</v>
      </c>
      <c r="O99" s="9">
        <f>M99+365*2</f>
        <v>44241</v>
      </c>
      <c r="P99" s="23" t="str">
        <f t="shared" si="3"/>
        <v>дистанции горные</v>
      </c>
      <c r="R99" s="23"/>
      <c r="S99" s="47" t="e">
        <f>VLOOKUP($B99,[1]Лист1!$B$5:$G$100,4,0)</f>
        <v>#N/A</v>
      </c>
      <c r="T99" s="47" t="e">
        <f>VLOOKUP($B99,[1]Лист1!$B$5:$G$100,5,0)</f>
        <v>#N/A</v>
      </c>
      <c r="U99" s="23"/>
    </row>
    <row r="100" spans="1:21" x14ac:dyDescent="0.25">
      <c r="A100" s="6">
        <v>98</v>
      </c>
      <c r="B100" s="24" t="s">
        <v>81</v>
      </c>
      <c r="C100" s="7" t="str">
        <f>VLOOKUP(B100,[2]Лист1!$B$3:$E$532,1,0)</f>
        <v>Жуковская Ольга Васильевна</v>
      </c>
      <c r="D100" s="7" t="str">
        <f>VLOOKUP(C100,[2]Лист1!$B$3:$E$532,3,0)</f>
        <v>спортивный туризм</v>
      </c>
      <c r="E100" s="7"/>
      <c r="F100" s="7"/>
      <c r="G100" s="24" t="s">
        <v>32</v>
      </c>
      <c r="H100" s="24" t="s">
        <v>354</v>
      </c>
      <c r="I100" s="10" t="s">
        <v>73</v>
      </c>
      <c r="J100" s="9">
        <v>43000</v>
      </c>
      <c r="K100" s="11" t="s">
        <v>359</v>
      </c>
      <c r="L100" s="10" t="s">
        <v>73</v>
      </c>
      <c r="M100" s="9">
        <v>43000</v>
      </c>
      <c r="N100" s="11" t="s">
        <v>359</v>
      </c>
      <c r="O100" s="9">
        <f>M100+365*4</f>
        <v>44460</v>
      </c>
      <c r="P100" s="23" t="str">
        <f t="shared" si="3"/>
        <v>дистанции водные</v>
      </c>
      <c r="R100" s="23"/>
      <c r="S100" s="47" t="e">
        <f>VLOOKUP($B100,[1]Лист1!$B$5:$G$100,4,0)</f>
        <v>#N/A</v>
      </c>
      <c r="T100" s="47" t="e">
        <f>VLOOKUP($B100,[1]Лист1!$B$5:$G$100,5,0)</f>
        <v>#N/A</v>
      </c>
      <c r="U100" s="23"/>
    </row>
    <row r="101" spans="1:21" x14ac:dyDescent="0.25">
      <c r="A101" s="6">
        <v>99</v>
      </c>
      <c r="B101" s="43" t="s">
        <v>327</v>
      </c>
      <c r="C101" s="7" t="str">
        <f>VLOOKUP(B101,[2]Лист1!$B$3:$E$532,1,0)</f>
        <v>Загашев Михаил Викторович</v>
      </c>
      <c r="D101" s="7">
        <f>VLOOKUP(C101,[2]Лист1!$B$3:$E$532,3,0)</f>
        <v>0</v>
      </c>
      <c r="E101" s="7"/>
      <c r="F101" s="7"/>
      <c r="G101" s="24" t="s">
        <v>315</v>
      </c>
      <c r="H101" s="24"/>
      <c r="I101" s="10" t="s">
        <v>15</v>
      </c>
      <c r="J101" s="9">
        <v>43577</v>
      </c>
      <c r="K101" s="11" t="s">
        <v>301</v>
      </c>
      <c r="L101" s="10" t="s">
        <v>15</v>
      </c>
      <c r="M101" s="52">
        <v>43577</v>
      </c>
      <c r="N101" s="11" t="s">
        <v>301</v>
      </c>
      <c r="O101" s="9">
        <f>M101+365</f>
        <v>43942</v>
      </c>
      <c r="P101" s="23" t="str">
        <f t="shared" si="3"/>
        <v>маршруты</v>
      </c>
      <c r="R101" s="23"/>
      <c r="S101" s="47" t="e">
        <f>VLOOKUP($B101,[1]Лист1!$B$5:$G$100,4,0)</f>
        <v>#N/A</v>
      </c>
      <c r="T101" s="47" t="e">
        <f>VLOOKUP($B101,[1]Лист1!$B$5:$G$100,5,0)</f>
        <v>#N/A</v>
      </c>
      <c r="U101" s="23"/>
    </row>
    <row r="102" spans="1:21" x14ac:dyDescent="0.25">
      <c r="A102" s="6">
        <v>100</v>
      </c>
      <c r="B102" s="7" t="s">
        <v>82</v>
      </c>
      <c r="C102" s="7" t="str">
        <f>VLOOKUP(B102,[2]Лист1!$B$3:$E$532,1,0)</f>
        <v>Захаренков Николай Витальевич</v>
      </c>
      <c r="D102" s="7" t="str">
        <f>VLOOKUP(C102,[2]Лист1!$B$3:$E$532,3,0)</f>
        <v>спортивный туризм</v>
      </c>
      <c r="E102" s="7"/>
      <c r="F102" s="7"/>
      <c r="G102" s="24" t="s">
        <v>7</v>
      </c>
      <c r="H102" s="24"/>
      <c r="I102" s="10" t="s">
        <v>8</v>
      </c>
      <c r="J102" s="12">
        <v>41043</v>
      </c>
      <c r="K102" s="11">
        <v>1500</v>
      </c>
      <c r="L102" s="10" t="s">
        <v>8</v>
      </c>
      <c r="M102" s="9">
        <v>43511</v>
      </c>
      <c r="N102" s="11" t="s">
        <v>25</v>
      </c>
      <c r="O102" s="9">
        <f>M102+365*2</f>
        <v>44241</v>
      </c>
      <c r="P102" s="23" t="str">
        <f t="shared" si="3"/>
        <v>дистанции горные</v>
      </c>
      <c r="R102" s="23"/>
      <c r="S102" s="47" t="e">
        <f>VLOOKUP($B102,[1]Лист1!$B$5:$G$100,4,0)</f>
        <v>#N/A</v>
      </c>
      <c r="T102" s="47" t="e">
        <f>VLOOKUP($B102,[1]Лист1!$B$5:$G$100,5,0)</f>
        <v>#N/A</v>
      </c>
      <c r="U102" s="23"/>
    </row>
    <row r="103" spans="1:21" x14ac:dyDescent="0.25">
      <c r="A103" s="6">
        <v>101</v>
      </c>
      <c r="B103" s="7" t="s">
        <v>386</v>
      </c>
      <c r="C103" s="7" t="e">
        <f>VLOOKUP(B103,[2]Лист1!$B$3:$E$532,1,0)</f>
        <v>#N/A</v>
      </c>
      <c r="D103" s="7" t="e">
        <f>VLOOKUP(C103,[2]Лист1!$B$3:$E$532,3,0)</f>
        <v>#N/A</v>
      </c>
      <c r="E103" s="7"/>
      <c r="F103" s="7"/>
      <c r="G103" s="24" t="s">
        <v>315</v>
      </c>
      <c r="H103" s="24"/>
      <c r="I103" s="10" t="s">
        <v>15</v>
      </c>
      <c r="J103" s="12">
        <v>43892</v>
      </c>
      <c r="K103" s="11" t="s">
        <v>381</v>
      </c>
      <c r="L103" s="10" t="s">
        <v>15</v>
      </c>
      <c r="M103" s="9">
        <v>43892</v>
      </c>
      <c r="N103" s="11" t="s">
        <v>381</v>
      </c>
      <c r="O103" s="9">
        <f>M103+365</f>
        <v>44257</v>
      </c>
      <c r="P103" s="23" t="str">
        <f t="shared" si="3"/>
        <v>маршруты</v>
      </c>
      <c r="R103" s="23"/>
      <c r="S103" s="47" t="e">
        <f>VLOOKUP($B103,[1]Лист1!$B$5:$G$100,4,0)</f>
        <v>#N/A</v>
      </c>
      <c r="T103" s="47" t="e">
        <f>VLOOKUP($B103,[1]Лист1!$B$5:$G$100,5,0)</f>
        <v>#N/A</v>
      </c>
      <c r="U103" s="23"/>
    </row>
    <row r="104" spans="1:21" x14ac:dyDescent="0.25">
      <c r="A104" s="6">
        <v>102</v>
      </c>
      <c r="B104" s="45" t="s">
        <v>83</v>
      </c>
      <c r="C104" s="7" t="str">
        <f>VLOOKUP(B104,[2]Лист1!$B$3:$E$532,1,0)</f>
        <v>Зинатуллин Эдгар Рудольфович</v>
      </c>
      <c r="D104" s="7" t="str">
        <f>VLOOKUP(C104,[2]Лист1!$B$3:$E$532,3,0)</f>
        <v>спортивный туризм</v>
      </c>
      <c r="E104" s="7"/>
      <c r="F104" s="7"/>
      <c r="G104" s="24" t="s">
        <v>14</v>
      </c>
      <c r="H104" s="24"/>
      <c r="I104" s="10" t="s">
        <v>15</v>
      </c>
      <c r="J104" s="12">
        <v>42825</v>
      </c>
      <c r="K104" s="11">
        <v>39</v>
      </c>
      <c r="L104" s="10" t="s">
        <v>15</v>
      </c>
      <c r="M104" s="51">
        <v>43555</v>
      </c>
      <c r="N104" s="11" t="s">
        <v>287</v>
      </c>
      <c r="O104" s="9">
        <f>M104+365</f>
        <v>43920</v>
      </c>
      <c r="P104" s="23" t="str">
        <f t="shared" si="3"/>
        <v>дистанции на средствах передвижения (авто)</v>
      </c>
      <c r="S104" s="47" t="e">
        <f>VLOOKUP($B104,[1]Лист1!$B$5:$G$100,4,0)</f>
        <v>#N/A</v>
      </c>
      <c r="T104" s="47" t="e">
        <f>VLOOKUP($B104,[1]Лист1!$B$5:$G$100,5,0)</f>
        <v>#N/A</v>
      </c>
    </row>
    <row r="105" spans="1:21" x14ac:dyDescent="0.25">
      <c r="A105" s="6">
        <v>103</v>
      </c>
      <c r="B105" s="7" t="s">
        <v>84</v>
      </c>
      <c r="C105" s="7" t="str">
        <f>VLOOKUP(B105,[2]Лист1!$B$3:$E$532,1,0)</f>
        <v>Зобова Валерия Александровна</v>
      </c>
      <c r="D105" s="7" t="str">
        <f>VLOOKUP(C105,[2]Лист1!$B$3:$E$532,3,0)</f>
        <v>спортивный туризм</v>
      </c>
      <c r="E105" s="7">
        <v>1987</v>
      </c>
      <c r="F105" s="7">
        <v>33</v>
      </c>
      <c r="G105" s="24" t="s">
        <v>10</v>
      </c>
      <c r="H105" s="24"/>
      <c r="I105" s="10" t="s">
        <v>15</v>
      </c>
      <c r="J105" s="9">
        <v>41697</v>
      </c>
      <c r="K105" s="8">
        <v>597</v>
      </c>
      <c r="L105" s="10" t="s">
        <v>15</v>
      </c>
      <c r="M105" s="9">
        <v>43876</v>
      </c>
      <c r="N105" s="11" t="s">
        <v>378</v>
      </c>
      <c r="O105" s="9">
        <f>M105+365</f>
        <v>44241</v>
      </c>
      <c r="P105" s="23" t="str">
        <f t="shared" si="3"/>
        <v>дистанции пешеходные</v>
      </c>
      <c r="R105" s="23"/>
      <c r="S105" s="47">
        <f>VLOOKUP($B105,[1]Лист1!$B$5:$G$100,4,0)</f>
        <v>9</v>
      </c>
      <c r="T105" s="47">
        <f>VLOOKUP($B105,[1]Лист1!$B$5:$G$100,5,0)</f>
        <v>0</v>
      </c>
      <c r="U105" s="23"/>
    </row>
    <row r="106" spans="1:21" x14ac:dyDescent="0.25">
      <c r="A106" s="6">
        <v>104</v>
      </c>
      <c r="B106" s="45" t="s">
        <v>85</v>
      </c>
      <c r="C106" s="7" t="str">
        <f>VLOOKUP(B106,[2]Лист1!$B$3:$E$532,1,0)</f>
        <v>Зуева Инна Владимировна</v>
      </c>
      <c r="D106" s="7" t="str">
        <f>VLOOKUP(C106,[2]Лист1!$B$3:$E$532,3,0)</f>
        <v>спортивный туризм</v>
      </c>
      <c r="E106" s="7">
        <v>1983</v>
      </c>
      <c r="F106" s="7">
        <v>37</v>
      </c>
      <c r="G106" s="24" t="s">
        <v>10</v>
      </c>
      <c r="H106" s="24"/>
      <c r="I106" s="10" t="s">
        <v>18</v>
      </c>
      <c r="J106" s="9">
        <v>43178</v>
      </c>
      <c r="K106" s="11">
        <v>49</v>
      </c>
      <c r="L106" s="10" t="s">
        <v>18</v>
      </c>
      <c r="M106" s="51">
        <v>43178</v>
      </c>
      <c r="N106" s="11">
        <v>49</v>
      </c>
      <c r="O106" s="9">
        <f>M106+365*2</f>
        <v>43908</v>
      </c>
      <c r="P106" s="23" t="str">
        <f t="shared" si="3"/>
        <v>дистанции пешеходные</v>
      </c>
      <c r="R106" s="23"/>
      <c r="S106" s="47">
        <f>VLOOKUP($B106,[1]Лист1!$B$5:$G$100,4,0)</f>
        <v>0</v>
      </c>
      <c r="T106" s="47">
        <f>VLOOKUP($B106,[1]Лист1!$B$5:$G$100,5,0)</f>
        <v>0</v>
      </c>
      <c r="U106" s="23"/>
    </row>
    <row r="107" spans="1:21" x14ac:dyDescent="0.25">
      <c r="A107" s="6">
        <v>105</v>
      </c>
      <c r="B107" s="7" t="s">
        <v>86</v>
      </c>
      <c r="C107" s="7" t="str">
        <f>VLOOKUP(B107,[2]Лист1!$B$3:$E$532,1,0)</f>
        <v>Зун Павел Сергеевич</v>
      </c>
      <c r="D107" s="7" t="str">
        <f>VLOOKUP(C107,[2]Лист1!$B$3:$E$532,3,0)</f>
        <v>спортивный туризм</v>
      </c>
      <c r="E107" s="7"/>
      <c r="F107" s="7"/>
      <c r="G107" s="24" t="s">
        <v>7</v>
      </c>
      <c r="H107" s="24"/>
      <c r="I107" s="10" t="s">
        <v>15</v>
      </c>
      <c r="J107" s="12">
        <v>41737</v>
      </c>
      <c r="K107" s="11">
        <v>1150</v>
      </c>
      <c r="L107" s="10" t="s">
        <v>15</v>
      </c>
      <c r="M107" s="9">
        <v>43876</v>
      </c>
      <c r="N107" s="11" t="s">
        <v>378</v>
      </c>
      <c r="O107" s="9">
        <f>M107+365</f>
        <v>44241</v>
      </c>
      <c r="P107" s="23" t="str">
        <f t="shared" si="3"/>
        <v>дистанции горные</v>
      </c>
      <c r="R107" s="23"/>
      <c r="S107" s="47" t="e">
        <f>VLOOKUP($B107,[1]Лист1!$B$5:$G$100,4,0)</f>
        <v>#N/A</v>
      </c>
      <c r="T107" s="47" t="e">
        <f>VLOOKUP($B107,[1]Лист1!$B$5:$G$100,5,0)</f>
        <v>#N/A</v>
      </c>
      <c r="U107" s="23"/>
    </row>
    <row r="108" spans="1:21" x14ac:dyDescent="0.25">
      <c r="A108" s="6">
        <v>106</v>
      </c>
      <c r="B108" s="43" t="s">
        <v>86</v>
      </c>
      <c r="C108" s="7" t="str">
        <f>VLOOKUP(B108,[2]Лист1!$B$3:$E$532,1,0)</f>
        <v>Зун Павел Сергеевич</v>
      </c>
      <c r="D108" s="7" t="str">
        <f>VLOOKUP(C108,[2]Лист1!$B$3:$E$532,3,0)</f>
        <v>спортивный туризм</v>
      </c>
      <c r="E108" s="7"/>
      <c r="F108" s="7"/>
      <c r="G108" s="24" t="s">
        <v>315</v>
      </c>
      <c r="H108" s="24"/>
      <c r="I108" s="10" t="s">
        <v>15</v>
      </c>
      <c r="J108" s="9">
        <v>43577</v>
      </c>
      <c r="K108" s="11" t="s">
        <v>301</v>
      </c>
      <c r="L108" s="10" t="s">
        <v>15</v>
      </c>
      <c r="M108" s="52">
        <v>43577</v>
      </c>
      <c r="N108" s="11" t="s">
        <v>301</v>
      </c>
      <c r="O108" s="9">
        <f>M108+365</f>
        <v>43942</v>
      </c>
      <c r="P108" s="23" t="str">
        <f t="shared" si="3"/>
        <v>маршруты</v>
      </c>
      <c r="R108" s="23"/>
      <c r="S108" s="47" t="e">
        <f>VLOOKUP($B108,[1]Лист1!$B$5:$G$100,4,0)</f>
        <v>#N/A</v>
      </c>
      <c r="T108" s="47" t="e">
        <f>VLOOKUP($B108,[1]Лист1!$B$5:$G$100,5,0)</f>
        <v>#N/A</v>
      </c>
      <c r="U108" s="23"/>
    </row>
    <row r="109" spans="1:21" x14ac:dyDescent="0.25">
      <c r="A109" s="6">
        <v>107</v>
      </c>
      <c r="B109" s="7" t="s">
        <v>87</v>
      </c>
      <c r="C109" s="7" t="str">
        <f>VLOOKUP(B109,[2]Лист1!$B$3:$E$532,1,0)</f>
        <v>Иванов Александр Николаевич</v>
      </c>
      <c r="D109" s="7" t="str">
        <f>VLOOKUP(C109,[2]Лист1!$B$3:$E$532,3,0)</f>
        <v>спортивный туризм</v>
      </c>
      <c r="E109" s="7">
        <v>1970</v>
      </c>
      <c r="F109" s="7">
        <v>50</v>
      </c>
      <c r="G109" s="24" t="s">
        <v>10</v>
      </c>
      <c r="H109" s="24"/>
      <c r="I109" s="10" t="s">
        <v>18</v>
      </c>
      <c r="J109" s="9">
        <v>40966</v>
      </c>
      <c r="K109" s="8">
        <v>575</v>
      </c>
      <c r="L109" s="10" t="s">
        <v>18</v>
      </c>
      <c r="M109" s="9">
        <v>43511</v>
      </c>
      <c r="N109" s="11" t="s">
        <v>25</v>
      </c>
      <c r="O109" s="9">
        <f>M109+365*2</f>
        <v>44241</v>
      </c>
      <c r="P109" s="23" t="str">
        <f t="shared" si="3"/>
        <v>дистанции пешеходные</v>
      </c>
      <c r="R109" s="23"/>
      <c r="S109" s="47">
        <f>VLOOKUP($B109,[1]Лист1!$B$5:$G$100,4,0)</f>
        <v>19</v>
      </c>
      <c r="T109" s="47">
        <f>VLOOKUP($B109,[1]Лист1!$B$5:$G$100,5,0)</f>
        <v>20</v>
      </c>
      <c r="U109" s="23"/>
    </row>
    <row r="110" spans="1:21" x14ac:dyDescent="0.25">
      <c r="A110" s="6">
        <v>108</v>
      </c>
      <c r="B110" s="24" t="s">
        <v>88</v>
      </c>
      <c r="C110" s="7" t="str">
        <f>VLOOKUP(B110,[2]Лист1!$B$3:$E$532,1,0)</f>
        <v>Иванова Екатерина Юрьевна</v>
      </c>
      <c r="D110" s="7" t="str">
        <f>VLOOKUP(C110,[2]Лист1!$B$3:$E$532,3,0)</f>
        <v>спортивный туризм</v>
      </c>
      <c r="E110" s="7">
        <v>1996</v>
      </c>
      <c r="F110" s="7">
        <v>24</v>
      </c>
      <c r="G110" s="24" t="s">
        <v>10</v>
      </c>
      <c r="H110" s="24"/>
      <c r="I110" s="10" t="s">
        <v>15</v>
      </c>
      <c r="J110" s="9">
        <v>42606</v>
      </c>
      <c r="K110" s="10">
        <v>167</v>
      </c>
      <c r="L110" s="10" t="s">
        <v>15</v>
      </c>
      <c r="M110" s="9">
        <v>43701</v>
      </c>
      <c r="N110" s="11" t="s">
        <v>366</v>
      </c>
      <c r="O110" s="9">
        <f>M110+365</f>
        <v>44066</v>
      </c>
      <c r="P110" s="23" t="str">
        <f t="shared" si="3"/>
        <v>дистанции пешеходные</v>
      </c>
      <c r="R110" s="23"/>
      <c r="S110" s="47" t="e">
        <f>VLOOKUP($B110,[1]Лист1!$B$5:$G$100,4,0)</f>
        <v>#N/A</v>
      </c>
      <c r="T110" s="47" t="e">
        <f>VLOOKUP($B110,[1]Лист1!$B$5:$G$100,5,0)</f>
        <v>#N/A</v>
      </c>
      <c r="U110" s="23"/>
    </row>
    <row r="111" spans="1:21" x14ac:dyDescent="0.25">
      <c r="A111" s="6">
        <v>109</v>
      </c>
      <c r="B111" s="24" t="s">
        <v>89</v>
      </c>
      <c r="C111" s="7" t="str">
        <f>VLOOKUP(B111,[2]Лист1!$B$3:$E$532,1,0)</f>
        <v>Иванова Татьяна Владимировна</v>
      </c>
      <c r="D111" s="7">
        <f>VLOOKUP(C111,[2]Лист1!$B$3:$E$532,3,0)</f>
        <v>0</v>
      </c>
      <c r="E111" s="7"/>
      <c r="F111" s="7"/>
      <c r="G111" s="24" t="s">
        <v>32</v>
      </c>
      <c r="H111" s="24" t="s">
        <v>354</v>
      </c>
      <c r="I111" s="10" t="s">
        <v>73</v>
      </c>
      <c r="J111" s="9">
        <v>43636</v>
      </c>
      <c r="K111" s="11" t="s">
        <v>358</v>
      </c>
      <c r="L111" s="10" t="s">
        <v>73</v>
      </c>
      <c r="M111" s="9">
        <v>43636</v>
      </c>
      <c r="N111" s="11" t="s">
        <v>358</v>
      </c>
      <c r="O111" s="9">
        <f>M111+365*4</f>
        <v>45096</v>
      </c>
      <c r="P111" s="23" t="str">
        <f t="shared" si="3"/>
        <v>дистанции водные</v>
      </c>
      <c r="R111" s="23"/>
      <c r="S111" s="47" t="e">
        <f>VLOOKUP($B111,[1]Лист1!$B$5:$G$100,4,0)</f>
        <v>#N/A</v>
      </c>
      <c r="T111" s="47" t="e">
        <f>VLOOKUP($B111,[1]Лист1!$B$5:$G$100,5,0)</f>
        <v>#N/A</v>
      </c>
      <c r="U111" s="23"/>
    </row>
    <row r="112" spans="1:21" x14ac:dyDescent="0.25">
      <c r="A112" s="6">
        <v>110</v>
      </c>
      <c r="B112" s="7" t="s">
        <v>90</v>
      </c>
      <c r="C112" s="7" t="str">
        <f>VLOOKUP(B112,[2]Лист1!$B$3:$E$532,1,0)</f>
        <v>Игнаткович Алексей Сергеевич</v>
      </c>
      <c r="D112" s="7" t="str">
        <f>VLOOKUP(C112,[2]Лист1!$B$3:$E$532,3,0)</f>
        <v>спортивный туризм</v>
      </c>
      <c r="E112" s="7">
        <v>1967</v>
      </c>
      <c r="F112" s="7">
        <v>53</v>
      </c>
      <c r="G112" s="24" t="s">
        <v>14</v>
      </c>
      <c r="H112" s="24"/>
      <c r="I112" s="10" t="s">
        <v>8</v>
      </c>
      <c r="J112" s="9">
        <v>42606</v>
      </c>
      <c r="K112" s="10">
        <v>167</v>
      </c>
      <c r="L112" s="10" t="s">
        <v>8</v>
      </c>
      <c r="M112" s="9">
        <v>43336</v>
      </c>
      <c r="N112" s="11" t="s">
        <v>30</v>
      </c>
      <c r="O112" s="9">
        <f>M112+365*2</f>
        <v>44066</v>
      </c>
      <c r="P112" s="23" t="str">
        <f t="shared" si="3"/>
        <v>дистанции на средствах передвижения (авто)</v>
      </c>
      <c r="R112" s="23"/>
      <c r="S112" s="47" t="e">
        <f>VLOOKUP($B112,[1]Лист1!$B$5:$G$100,4,0)</f>
        <v>#N/A</v>
      </c>
      <c r="T112" s="47" t="e">
        <f>VLOOKUP($B112,[1]Лист1!$B$5:$G$100,5,0)</f>
        <v>#N/A</v>
      </c>
      <c r="U112" s="23"/>
    </row>
    <row r="113" spans="1:21" x14ac:dyDescent="0.25">
      <c r="A113" s="6">
        <v>111</v>
      </c>
      <c r="B113" s="24" t="s">
        <v>292</v>
      </c>
      <c r="C113" s="7" t="str">
        <f>VLOOKUP(B113,[2]Лист1!$B$3:$E$532,1,0)</f>
        <v>Иевлев Сергей Владимирович</v>
      </c>
      <c r="D113" s="7">
        <f>VLOOKUP(C113,[2]Лист1!$B$3:$E$532,3,0)</f>
        <v>0</v>
      </c>
      <c r="E113" s="7"/>
      <c r="F113" s="7"/>
      <c r="G113" s="24" t="s">
        <v>289</v>
      </c>
      <c r="H113" s="24"/>
      <c r="I113" s="10" t="s">
        <v>15</v>
      </c>
      <c r="J113" s="9">
        <v>43577</v>
      </c>
      <c r="K113" s="11" t="s">
        <v>301</v>
      </c>
      <c r="L113" s="10" t="s">
        <v>15</v>
      </c>
      <c r="M113" s="52">
        <v>43577</v>
      </c>
      <c r="N113" s="11" t="s">
        <v>301</v>
      </c>
      <c r="O113" s="9">
        <f t="shared" ref="O113:O129" si="4">M113+365</f>
        <v>43942</v>
      </c>
      <c r="P113" s="23" t="str">
        <f t="shared" si="3"/>
        <v>дистанции на средствах передвижения (кони)</v>
      </c>
      <c r="R113" s="23"/>
      <c r="S113" s="47" t="e">
        <f>VLOOKUP($B113,[1]Лист1!$B$5:$G$100,4,0)</f>
        <v>#N/A</v>
      </c>
      <c r="T113" s="47" t="e">
        <f>VLOOKUP($B113,[1]Лист1!$B$5:$G$100,5,0)</f>
        <v>#N/A</v>
      </c>
      <c r="U113" s="23"/>
    </row>
    <row r="114" spans="1:21" x14ac:dyDescent="0.25">
      <c r="A114" s="6">
        <v>112</v>
      </c>
      <c r="B114" s="24" t="s">
        <v>293</v>
      </c>
      <c r="C114" s="7" t="str">
        <f>VLOOKUP(B114,[2]Лист1!$B$3:$E$532,1,0)</f>
        <v>Иевлева Галина Васильевна</v>
      </c>
      <c r="D114" s="7">
        <f>VLOOKUP(C114,[2]Лист1!$B$3:$E$532,3,0)</f>
        <v>0</v>
      </c>
      <c r="E114" s="7"/>
      <c r="F114" s="7"/>
      <c r="G114" s="24" t="s">
        <v>289</v>
      </c>
      <c r="H114" s="24"/>
      <c r="I114" s="10" t="s">
        <v>15</v>
      </c>
      <c r="J114" s="9">
        <v>43577</v>
      </c>
      <c r="K114" s="11" t="s">
        <v>301</v>
      </c>
      <c r="L114" s="10" t="s">
        <v>15</v>
      </c>
      <c r="M114" s="52">
        <v>43577</v>
      </c>
      <c r="N114" s="11" t="s">
        <v>301</v>
      </c>
      <c r="O114" s="9">
        <f t="shared" si="4"/>
        <v>43942</v>
      </c>
      <c r="P114" s="23" t="str">
        <f t="shared" si="3"/>
        <v>дистанции на средствах передвижения (кони)</v>
      </c>
      <c r="R114" s="23"/>
      <c r="S114" s="47" t="e">
        <f>VLOOKUP($B114,[1]Лист1!$B$5:$G$100,4,0)</f>
        <v>#N/A</v>
      </c>
      <c r="T114" s="47" t="e">
        <f>VLOOKUP($B114,[1]Лист1!$B$5:$G$100,5,0)</f>
        <v>#N/A</v>
      </c>
      <c r="U114" s="23"/>
    </row>
    <row r="115" spans="1:21" x14ac:dyDescent="0.25">
      <c r="A115" s="6">
        <v>113</v>
      </c>
      <c r="B115" s="24" t="s">
        <v>306</v>
      </c>
      <c r="C115" s="7" t="str">
        <f>VLOOKUP(B115,[2]Лист1!$B$3:$E$532,1,0)</f>
        <v>Илюхин Сергей Сергеевич</v>
      </c>
      <c r="D115" s="7">
        <f>VLOOKUP(C115,[2]Лист1!$B$3:$E$532,3,0)</f>
        <v>0</v>
      </c>
      <c r="E115" s="7"/>
      <c r="F115" s="7"/>
      <c r="G115" s="24" t="s">
        <v>7</v>
      </c>
      <c r="H115" s="24"/>
      <c r="I115" s="10" t="s">
        <v>15</v>
      </c>
      <c r="J115" s="9">
        <v>43577</v>
      </c>
      <c r="K115" s="11" t="s">
        <v>301</v>
      </c>
      <c r="L115" s="10" t="s">
        <v>15</v>
      </c>
      <c r="M115" s="52">
        <v>43577</v>
      </c>
      <c r="N115" s="11" t="s">
        <v>301</v>
      </c>
      <c r="O115" s="9">
        <f t="shared" si="4"/>
        <v>43942</v>
      </c>
      <c r="P115" s="23" t="str">
        <f t="shared" si="3"/>
        <v>дистанции горные</v>
      </c>
      <c r="R115" s="23"/>
      <c r="S115" s="47" t="e">
        <f>VLOOKUP($B115,[1]Лист1!$B$5:$G$100,4,0)</f>
        <v>#N/A</v>
      </c>
      <c r="T115" s="47" t="e">
        <f>VLOOKUP($B115,[1]Лист1!$B$5:$G$100,5,0)</f>
        <v>#N/A</v>
      </c>
      <c r="U115" s="23"/>
    </row>
    <row r="116" spans="1:21" x14ac:dyDescent="0.25">
      <c r="A116" s="6">
        <v>114</v>
      </c>
      <c r="B116" s="24" t="s">
        <v>294</v>
      </c>
      <c r="C116" s="7" t="str">
        <f>VLOOKUP(B116,[2]Лист1!$B$3:$E$532,1,0)</f>
        <v>Ионочкин Алексей Александрович</v>
      </c>
      <c r="D116" s="7">
        <f>VLOOKUP(C116,[2]Лист1!$B$3:$E$532,3,0)</f>
        <v>0</v>
      </c>
      <c r="E116" s="7"/>
      <c r="F116" s="7"/>
      <c r="G116" s="24" t="s">
        <v>289</v>
      </c>
      <c r="H116" s="24"/>
      <c r="I116" s="10" t="s">
        <v>15</v>
      </c>
      <c r="J116" s="9">
        <v>43577</v>
      </c>
      <c r="K116" s="11" t="s">
        <v>301</v>
      </c>
      <c r="L116" s="10" t="s">
        <v>15</v>
      </c>
      <c r="M116" s="52">
        <v>43577</v>
      </c>
      <c r="N116" s="11" t="s">
        <v>301</v>
      </c>
      <c r="O116" s="9">
        <f t="shared" si="4"/>
        <v>43942</v>
      </c>
      <c r="P116" s="23" t="str">
        <f t="shared" si="3"/>
        <v>дистанции на средствах передвижения (кони)</v>
      </c>
      <c r="R116" s="23"/>
      <c r="S116" s="47" t="e">
        <f>VLOOKUP($B116,[1]Лист1!$B$5:$G$100,4,0)</f>
        <v>#N/A</v>
      </c>
      <c r="T116" s="47" t="e">
        <f>VLOOKUP($B116,[1]Лист1!$B$5:$G$100,5,0)</f>
        <v>#N/A</v>
      </c>
      <c r="U116" s="23"/>
    </row>
    <row r="117" spans="1:21" x14ac:dyDescent="0.25">
      <c r="A117" s="6">
        <v>115</v>
      </c>
      <c r="B117" s="24" t="s">
        <v>295</v>
      </c>
      <c r="C117" s="7" t="str">
        <f>VLOOKUP(B117,[2]Лист1!$B$3:$E$532,1,0)</f>
        <v>Ионочкина Ирина Владимировна</v>
      </c>
      <c r="D117" s="7">
        <f>VLOOKUP(C117,[2]Лист1!$B$3:$E$532,3,0)</f>
        <v>0</v>
      </c>
      <c r="E117" s="7"/>
      <c r="F117" s="7"/>
      <c r="G117" s="24" t="s">
        <v>289</v>
      </c>
      <c r="H117" s="24"/>
      <c r="I117" s="10" t="s">
        <v>15</v>
      </c>
      <c r="J117" s="9">
        <v>43577</v>
      </c>
      <c r="K117" s="11" t="s">
        <v>301</v>
      </c>
      <c r="L117" s="10" t="s">
        <v>15</v>
      </c>
      <c r="M117" s="52">
        <v>43577</v>
      </c>
      <c r="N117" s="11" t="s">
        <v>301</v>
      </c>
      <c r="O117" s="9">
        <f t="shared" si="4"/>
        <v>43942</v>
      </c>
      <c r="P117" s="23" t="str">
        <f t="shared" si="3"/>
        <v>дистанции на средствах передвижения (кони)</v>
      </c>
      <c r="R117" s="23"/>
      <c r="S117" s="47" t="e">
        <f>VLOOKUP($B117,[1]Лист1!$B$5:$G$100,4,0)</f>
        <v>#N/A</v>
      </c>
      <c r="T117" s="47" t="e">
        <f>VLOOKUP($B117,[1]Лист1!$B$5:$G$100,5,0)</f>
        <v>#N/A</v>
      </c>
      <c r="U117" s="23"/>
    </row>
    <row r="118" spans="1:21" x14ac:dyDescent="0.25">
      <c r="A118" s="6">
        <v>116</v>
      </c>
      <c r="B118" s="24" t="s">
        <v>387</v>
      </c>
      <c r="C118" s="7" t="e">
        <f>VLOOKUP(B118,[2]Лист1!$B$3:$E$532,1,0)</f>
        <v>#N/A</v>
      </c>
      <c r="D118" s="7" t="e">
        <f>VLOOKUP(C118,[2]Лист1!$B$3:$E$532,3,0)</f>
        <v>#N/A</v>
      </c>
      <c r="E118" s="7"/>
      <c r="F118" s="7"/>
      <c r="G118" s="24" t="s">
        <v>10</v>
      </c>
      <c r="H118" s="24"/>
      <c r="I118" s="10" t="s">
        <v>15</v>
      </c>
      <c r="J118" s="12">
        <v>43892</v>
      </c>
      <c r="K118" s="11" t="s">
        <v>381</v>
      </c>
      <c r="L118" s="10" t="s">
        <v>15</v>
      </c>
      <c r="M118" s="9">
        <v>43892</v>
      </c>
      <c r="N118" s="11" t="s">
        <v>381</v>
      </c>
      <c r="O118" s="9">
        <f t="shared" si="4"/>
        <v>44257</v>
      </c>
      <c r="P118" s="23" t="str">
        <f t="shared" si="3"/>
        <v>дистанции пешеходные</v>
      </c>
      <c r="R118" s="23"/>
      <c r="S118" s="47" t="e">
        <f>VLOOKUP($B118,[1]Лист1!$B$5:$G$100,4,0)</f>
        <v>#N/A</v>
      </c>
      <c r="T118" s="47" t="e">
        <f>VLOOKUP($B118,[1]Лист1!$B$5:$G$100,5,0)</f>
        <v>#N/A</v>
      </c>
      <c r="U118" s="23"/>
    </row>
    <row r="119" spans="1:21" x14ac:dyDescent="0.25">
      <c r="A119" s="6">
        <v>117</v>
      </c>
      <c r="B119" s="24" t="s">
        <v>91</v>
      </c>
      <c r="C119" s="7" t="str">
        <f>VLOOKUP(B119,[2]Лист1!$B$3:$E$532,1,0)</f>
        <v>Исмагилова Алина Рустемовна</v>
      </c>
      <c r="D119" s="7" t="str">
        <f>VLOOKUP(C119,[2]Лист1!$B$3:$E$532,3,0)</f>
        <v>спортивный туризм</v>
      </c>
      <c r="E119" s="7">
        <v>1996</v>
      </c>
      <c r="F119" s="7">
        <v>24</v>
      </c>
      <c r="G119" s="24" t="s">
        <v>10</v>
      </c>
      <c r="H119" s="24"/>
      <c r="I119" s="10" t="s">
        <v>15</v>
      </c>
      <c r="J119" s="9">
        <v>42606</v>
      </c>
      <c r="K119" s="10">
        <v>167</v>
      </c>
      <c r="L119" s="10" t="s">
        <v>15</v>
      </c>
      <c r="M119" s="9">
        <v>43701</v>
      </c>
      <c r="N119" s="11" t="s">
        <v>366</v>
      </c>
      <c r="O119" s="9">
        <f t="shared" si="4"/>
        <v>44066</v>
      </c>
      <c r="P119" s="23" t="str">
        <f t="shared" si="3"/>
        <v>дистанции пешеходные</v>
      </c>
      <c r="R119" s="23"/>
      <c r="S119" s="47" t="e">
        <f>VLOOKUP($B119,[1]Лист1!$B$5:$G$100,4,0)</f>
        <v>#N/A</v>
      </c>
      <c r="T119" s="47" t="e">
        <f>VLOOKUP($B119,[1]Лист1!$B$5:$G$100,5,0)</f>
        <v>#N/A</v>
      </c>
      <c r="U119" s="23"/>
    </row>
    <row r="120" spans="1:21" x14ac:dyDescent="0.25">
      <c r="A120" s="6">
        <v>118</v>
      </c>
      <c r="B120" s="43" t="s">
        <v>328</v>
      </c>
      <c r="C120" s="7" t="str">
        <f>VLOOKUP(B120,[2]Лист1!$B$3:$E$532,1,0)</f>
        <v>Казакова Ольга Вадимовна</v>
      </c>
      <c r="D120" s="7">
        <f>VLOOKUP(C120,[2]Лист1!$B$3:$E$532,3,0)</f>
        <v>0</v>
      </c>
      <c r="E120" s="7"/>
      <c r="F120" s="7"/>
      <c r="G120" s="24" t="s">
        <v>315</v>
      </c>
      <c r="H120" s="24"/>
      <c r="I120" s="10" t="s">
        <v>15</v>
      </c>
      <c r="J120" s="9">
        <v>43577</v>
      </c>
      <c r="K120" s="11" t="s">
        <v>301</v>
      </c>
      <c r="L120" s="10" t="s">
        <v>15</v>
      </c>
      <c r="M120" s="52">
        <v>43577</v>
      </c>
      <c r="N120" s="11" t="s">
        <v>301</v>
      </c>
      <c r="O120" s="9">
        <f t="shared" si="4"/>
        <v>43942</v>
      </c>
      <c r="P120" s="23" t="str">
        <f t="shared" si="3"/>
        <v>маршруты</v>
      </c>
      <c r="R120" s="23"/>
      <c r="S120" s="47" t="e">
        <f>VLOOKUP($B120,[1]Лист1!$B$5:$G$100,4,0)</f>
        <v>#N/A</v>
      </c>
      <c r="T120" s="47" t="e">
        <f>VLOOKUP($B120,[1]Лист1!$B$5:$G$100,5,0)</f>
        <v>#N/A</v>
      </c>
      <c r="U120" s="23"/>
    </row>
    <row r="121" spans="1:21" x14ac:dyDescent="0.25">
      <c r="A121" s="6">
        <v>119</v>
      </c>
      <c r="B121" s="45" t="s">
        <v>92</v>
      </c>
      <c r="C121" s="7" t="str">
        <f>VLOOKUP(B121,[2]Лист1!$B$3:$E$532,1,0)</f>
        <v>Карлин Сергей Михайлович</v>
      </c>
      <c r="D121" s="7" t="str">
        <f>VLOOKUP(C121,[2]Лист1!$B$3:$E$532,3,0)</f>
        <v>спортивный туризм</v>
      </c>
      <c r="E121" s="7"/>
      <c r="F121" s="7"/>
      <c r="G121" s="24" t="s">
        <v>14</v>
      </c>
      <c r="H121" s="24"/>
      <c r="I121" s="10" t="s">
        <v>15</v>
      </c>
      <c r="J121" s="12">
        <v>42825</v>
      </c>
      <c r="K121" s="11">
        <v>39</v>
      </c>
      <c r="L121" s="10" t="s">
        <v>15</v>
      </c>
      <c r="M121" s="51">
        <v>43555</v>
      </c>
      <c r="N121" s="11" t="s">
        <v>287</v>
      </c>
      <c r="O121" s="9">
        <f t="shared" si="4"/>
        <v>43920</v>
      </c>
      <c r="P121" s="23" t="str">
        <f t="shared" si="3"/>
        <v>дистанции на средствах передвижения (авто)</v>
      </c>
      <c r="S121" s="47" t="e">
        <f>VLOOKUP($B121,[1]Лист1!$B$5:$G$100,4,0)</f>
        <v>#N/A</v>
      </c>
      <c r="T121" s="47" t="e">
        <f>VLOOKUP($B121,[1]Лист1!$B$5:$G$100,5,0)</f>
        <v>#N/A</v>
      </c>
    </row>
    <row r="122" spans="1:21" x14ac:dyDescent="0.25">
      <c r="A122" s="6">
        <v>120</v>
      </c>
      <c r="B122" s="24" t="s">
        <v>307</v>
      </c>
      <c r="C122" s="7" t="str">
        <f>VLOOKUP(B122,[2]Лист1!$B$3:$E$532,1,0)</f>
        <v>Карпов Дмитрий Валерьевич</v>
      </c>
      <c r="D122" s="7">
        <f>VLOOKUP(C122,[2]Лист1!$B$3:$E$532,3,0)</f>
        <v>0</v>
      </c>
      <c r="E122" s="7"/>
      <c r="F122" s="7"/>
      <c r="G122" s="24" t="s">
        <v>7</v>
      </c>
      <c r="H122" s="24"/>
      <c r="I122" s="10" t="s">
        <v>15</v>
      </c>
      <c r="J122" s="9">
        <v>43577</v>
      </c>
      <c r="K122" s="11" t="s">
        <v>301</v>
      </c>
      <c r="L122" s="10" t="s">
        <v>15</v>
      </c>
      <c r="M122" s="52">
        <v>43577</v>
      </c>
      <c r="N122" s="11" t="s">
        <v>301</v>
      </c>
      <c r="O122" s="9">
        <f t="shared" si="4"/>
        <v>43942</v>
      </c>
      <c r="P122" s="23" t="str">
        <f t="shared" si="3"/>
        <v>дистанции горные</v>
      </c>
      <c r="R122" s="23"/>
      <c r="S122" s="47" t="e">
        <f>VLOOKUP($B122,[1]Лист1!$B$5:$G$100,4,0)</f>
        <v>#N/A</v>
      </c>
      <c r="T122" s="47" t="e">
        <f>VLOOKUP($B122,[1]Лист1!$B$5:$G$100,5,0)</f>
        <v>#N/A</v>
      </c>
      <c r="U122" s="23"/>
    </row>
    <row r="123" spans="1:21" x14ac:dyDescent="0.25">
      <c r="A123" s="6">
        <v>121</v>
      </c>
      <c r="B123" s="7" t="s">
        <v>93</v>
      </c>
      <c r="C123" s="7" t="str">
        <f>VLOOKUP(B123,[2]Лист1!$B$3:$E$532,1,0)</f>
        <v>Карпова Наталия Владимировна</v>
      </c>
      <c r="D123" s="7" t="str">
        <f>VLOOKUP(C123,[2]Лист1!$B$3:$E$532,3,0)</f>
        <v>спортивный туризм</v>
      </c>
      <c r="E123" s="7"/>
      <c r="F123" s="7"/>
      <c r="G123" s="24" t="s">
        <v>7</v>
      </c>
      <c r="H123" s="24"/>
      <c r="I123" s="10" t="s">
        <v>18</v>
      </c>
      <c r="J123" s="9">
        <v>36999</v>
      </c>
      <c r="K123" s="10">
        <v>24</v>
      </c>
      <c r="L123" s="10" t="s">
        <v>18</v>
      </c>
      <c r="M123" s="9">
        <v>43511</v>
      </c>
      <c r="N123" s="11" t="s">
        <v>25</v>
      </c>
      <c r="O123" s="9">
        <f>M123+365*2</f>
        <v>44241</v>
      </c>
      <c r="P123" s="23" t="str">
        <f t="shared" si="3"/>
        <v>дистанции горные</v>
      </c>
      <c r="R123" s="23"/>
      <c r="S123" s="47" t="e">
        <f>VLOOKUP($B123,[1]Лист1!$B$5:$G$100,4,0)</f>
        <v>#N/A</v>
      </c>
      <c r="T123" s="47" t="e">
        <f>VLOOKUP($B123,[1]Лист1!$B$5:$G$100,5,0)</f>
        <v>#N/A</v>
      </c>
      <c r="U123" s="23"/>
    </row>
    <row r="124" spans="1:21" x14ac:dyDescent="0.25">
      <c r="A124" s="6">
        <v>122</v>
      </c>
      <c r="B124" s="7" t="s">
        <v>94</v>
      </c>
      <c r="C124" s="7" t="str">
        <f>VLOOKUP(B124,[2]Лист1!$B$3:$E$532,1,0)</f>
        <v>Картунова Дарья Сергеевна</v>
      </c>
      <c r="D124" s="7" t="str">
        <f>VLOOKUP(C124,[2]Лист1!$B$3:$E$532,3,0)</f>
        <v>спортивный туризм</v>
      </c>
      <c r="E124" s="7">
        <v>1997</v>
      </c>
      <c r="F124" s="7">
        <v>23</v>
      </c>
      <c r="G124" s="24" t="s">
        <v>10</v>
      </c>
      <c r="H124" s="24"/>
      <c r="I124" s="10" t="s">
        <v>15</v>
      </c>
      <c r="J124" s="9">
        <v>42606</v>
      </c>
      <c r="K124" s="10">
        <v>167</v>
      </c>
      <c r="L124" s="10" t="s">
        <v>15</v>
      </c>
      <c r="M124" s="9">
        <v>43701</v>
      </c>
      <c r="N124" s="11" t="s">
        <v>366</v>
      </c>
      <c r="O124" s="9">
        <f t="shared" si="4"/>
        <v>44066</v>
      </c>
      <c r="P124" s="23" t="str">
        <f t="shared" si="3"/>
        <v>дистанции пешеходные</v>
      </c>
      <c r="R124" s="23"/>
      <c r="S124" s="47" t="e">
        <f>VLOOKUP($B124,[1]Лист1!$B$5:$G$100,4,0)</f>
        <v>#N/A</v>
      </c>
      <c r="T124" s="47" t="e">
        <f>VLOOKUP($B124,[1]Лист1!$B$5:$G$100,5,0)</f>
        <v>#N/A</v>
      </c>
      <c r="U124" s="23"/>
    </row>
    <row r="125" spans="1:21" x14ac:dyDescent="0.25">
      <c r="A125" s="6">
        <v>123</v>
      </c>
      <c r="B125" s="49" t="s">
        <v>95</v>
      </c>
      <c r="C125" s="7" t="str">
        <f>VLOOKUP(B125,[2]Лист1!$B$3:$E$532,1,0)</f>
        <v>Кашин Юрий Витальевич</v>
      </c>
      <c r="D125" s="7" t="str">
        <f>VLOOKUP(C125,[2]Лист1!$B$3:$E$532,3,0)</f>
        <v>спортивный туризм</v>
      </c>
      <c r="E125" s="7">
        <v>1964</v>
      </c>
      <c r="F125" s="7">
        <v>56</v>
      </c>
      <c r="G125" s="24" t="s">
        <v>10</v>
      </c>
      <c r="H125" s="24"/>
      <c r="I125" s="10" t="s">
        <v>15</v>
      </c>
      <c r="J125" s="9">
        <v>43178</v>
      </c>
      <c r="K125" s="11">
        <v>49</v>
      </c>
      <c r="L125" s="10" t="s">
        <v>15</v>
      </c>
      <c r="M125" s="51">
        <v>43555</v>
      </c>
      <c r="N125" s="11" t="s">
        <v>287</v>
      </c>
      <c r="O125" s="9">
        <f t="shared" si="4"/>
        <v>43920</v>
      </c>
      <c r="P125" s="23" t="str">
        <f t="shared" si="3"/>
        <v>дистанции пешеходные</v>
      </c>
      <c r="S125" s="47">
        <f>VLOOKUP($B125,[1]Лист1!$B$5:$G$100,4,0)</f>
        <v>9</v>
      </c>
      <c r="T125" s="47">
        <f>VLOOKUP($B125,[1]Лист1!$B$5:$G$100,5,0)</f>
        <v>0</v>
      </c>
    </row>
    <row r="126" spans="1:21" x14ac:dyDescent="0.25">
      <c r="A126" s="6">
        <v>124</v>
      </c>
      <c r="B126" s="24" t="s">
        <v>256</v>
      </c>
      <c r="C126" s="7" t="str">
        <f>VLOOKUP(B126,[2]Лист1!$B$3:$E$532,1,0)</f>
        <v>Кизиляев Дмитрий Викторович</v>
      </c>
      <c r="D126" s="7">
        <f>VLOOKUP(C126,[2]Лист1!$B$3:$E$532,3,0)</f>
        <v>0</v>
      </c>
      <c r="E126" s="7" t="s">
        <v>373</v>
      </c>
      <c r="F126" s="7">
        <v>33</v>
      </c>
      <c r="G126" s="24" t="s">
        <v>10</v>
      </c>
      <c r="H126" s="24"/>
      <c r="I126" s="10" t="s">
        <v>15</v>
      </c>
      <c r="J126" s="9">
        <v>43349</v>
      </c>
      <c r="K126" s="11" t="s">
        <v>34</v>
      </c>
      <c r="L126" s="10" t="s">
        <v>15</v>
      </c>
      <c r="M126" s="9">
        <v>43714</v>
      </c>
      <c r="N126" s="11" t="s">
        <v>364</v>
      </c>
      <c r="O126" s="9">
        <f t="shared" si="4"/>
        <v>44079</v>
      </c>
      <c r="P126" s="23" t="str">
        <f t="shared" si="3"/>
        <v>дистанции пешеходные</v>
      </c>
      <c r="R126" s="23"/>
      <c r="S126" s="47" t="e">
        <f>VLOOKUP($B126,[1]Лист1!$B$5:$G$100,4,0)</f>
        <v>#N/A</v>
      </c>
      <c r="T126" s="47" t="e">
        <f>VLOOKUP($B126,[1]Лист1!$B$5:$G$100,5,0)</f>
        <v>#N/A</v>
      </c>
      <c r="U126" s="23"/>
    </row>
    <row r="127" spans="1:21" x14ac:dyDescent="0.25">
      <c r="A127" s="6">
        <v>125</v>
      </c>
      <c r="B127" s="24" t="s">
        <v>257</v>
      </c>
      <c r="C127" s="7" t="str">
        <f>VLOOKUP(B127,[2]Лист1!$B$3:$E$532,1,0)</f>
        <v>Кизиляева Екатерина Юрьевна</v>
      </c>
      <c r="D127" s="7">
        <f>VLOOKUP(C127,[2]Лист1!$B$3:$E$532,3,0)</f>
        <v>0</v>
      </c>
      <c r="E127" s="7">
        <v>1986</v>
      </c>
      <c r="F127" s="7">
        <v>34</v>
      </c>
      <c r="G127" s="24" t="s">
        <v>10</v>
      </c>
      <c r="H127" s="24"/>
      <c r="I127" s="10" t="s">
        <v>15</v>
      </c>
      <c r="J127" s="9">
        <v>43349</v>
      </c>
      <c r="K127" s="11" t="s">
        <v>34</v>
      </c>
      <c r="L127" s="10" t="s">
        <v>15</v>
      </c>
      <c r="M127" s="9">
        <v>43714</v>
      </c>
      <c r="N127" s="11" t="s">
        <v>364</v>
      </c>
      <c r="O127" s="9">
        <f t="shared" si="4"/>
        <v>44079</v>
      </c>
      <c r="P127" s="23" t="str">
        <f t="shared" si="3"/>
        <v>дистанции пешеходные</v>
      </c>
      <c r="R127" s="23"/>
      <c r="S127" s="47">
        <f>VLOOKUP($B127,[1]Лист1!$B$5:$G$100,4,0)</f>
        <v>5</v>
      </c>
      <c r="T127" s="47">
        <f>VLOOKUP($B127,[1]Лист1!$B$5:$G$100,5,0)</f>
        <v>0</v>
      </c>
      <c r="U127" s="23"/>
    </row>
    <row r="128" spans="1:21" x14ac:dyDescent="0.25">
      <c r="A128" s="6">
        <v>126</v>
      </c>
      <c r="B128" s="7" t="s">
        <v>96</v>
      </c>
      <c r="C128" s="7" t="str">
        <f>VLOOKUP(B128,[2]Лист1!$B$3:$E$532,1,0)</f>
        <v>Киреев Роман Юрьевич</v>
      </c>
      <c r="D128" s="7" t="str">
        <f>VLOOKUP(C128,[2]Лист1!$B$3:$E$532,3,0)</f>
        <v>спортивный туризм</v>
      </c>
      <c r="E128" s="7">
        <v>1987</v>
      </c>
      <c r="F128" s="7">
        <v>33</v>
      </c>
      <c r="G128" s="24" t="s">
        <v>10</v>
      </c>
      <c r="H128" s="24"/>
      <c r="I128" s="10" t="s">
        <v>18</v>
      </c>
      <c r="J128" s="9">
        <v>42825</v>
      </c>
      <c r="K128" s="11">
        <v>39</v>
      </c>
      <c r="L128" s="10" t="s">
        <v>18</v>
      </c>
      <c r="M128" s="9">
        <v>43555</v>
      </c>
      <c r="N128" s="11" t="s">
        <v>287</v>
      </c>
      <c r="O128" s="9">
        <f>M128+365*2</f>
        <v>44285</v>
      </c>
      <c r="P128" s="23" t="str">
        <f t="shared" si="3"/>
        <v>дистанции пешеходные</v>
      </c>
      <c r="R128" s="23"/>
      <c r="S128" s="47">
        <f>VLOOKUP($B128,[1]Лист1!$B$5:$G$100,4,0)</f>
        <v>8</v>
      </c>
      <c r="T128" s="47">
        <f>VLOOKUP($B128,[1]Лист1!$B$5:$G$100,5,0)</f>
        <v>8</v>
      </c>
      <c r="U128" s="23"/>
    </row>
    <row r="129" spans="1:21" x14ac:dyDescent="0.25">
      <c r="A129" s="6">
        <v>127</v>
      </c>
      <c r="B129" s="7" t="s">
        <v>388</v>
      </c>
      <c r="C129" s="7" t="e">
        <f>VLOOKUP(B129,[2]Лист1!$B$3:$E$532,1,0)</f>
        <v>#N/A</v>
      </c>
      <c r="D129" s="7" t="e">
        <f>VLOOKUP(C129,[2]Лист1!$B$3:$E$532,3,0)</f>
        <v>#N/A</v>
      </c>
      <c r="E129" s="7"/>
      <c r="F129" s="7"/>
      <c r="G129" s="24" t="s">
        <v>32</v>
      </c>
      <c r="H129" s="24"/>
      <c r="I129" s="10" t="s">
        <v>15</v>
      </c>
      <c r="J129" s="12">
        <v>43892</v>
      </c>
      <c r="K129" s="11" t="s">
        <v>381</v>
      </c>
      <c r="L129" s="10" t="s">
        <v>15</v>
      </c>
      <c r="M129" s="9">
        <v>43892</v>
      </c>
      <c r="N129" s="11" t="s">
        <v>381</v>
      </c>
      <c r="O129" s="9">
        <f t="shared" si="4"/>
        <v>44257</v>
      </c>
      <c r="P129" s="23" t="str">
        <f t="shared" si="3"/>
        <v>дистанции водные</v>
      </c>
      <c r="R129" s="23"/>
      <c r="S129" s="47" t="e">
        <f>VLOOKUP($B129,[1]Лист1!$B$5:$G$100,4,0)</f>
        <v>#N/A</v>
      </c>
      <c r="T129" s="47" t="e">
        <f>VLOOKUP($B129,[1]Лист1!$B$5:$G$100,5,0)</f>
        <v>#N/A</v>
      </c>
      <c r="U129" s="23"/>
    </row>
    <row r="130" spans="1:21" x14ac:dyDescent="0.25">
      <c r="A130" s="6">
        <v>128</v>
      </c>
      <c r="B130" s="7" t="s">
        <v>97</v>
      </c>
      <c r="C130" s="7" t="str">
        <f>VLOOKUP(B130,[2]Лист1!$B$3:$E$532,1,0)</f>
        <v>Ковзель Виктор Егорович</v>
      </c>
      <c r="D130" s="7" t="str">
        <f>VLOOKUP(C130,[2]Лист1!$B$3:$E$532,3,0)</f>
        <v>спортивный туризм</v>
      </c>
      <c r="E130" s="7">
        <v>1960</v>
      </c>
      <c r="F130" s="7">
        <v>60</v>
      </c>
      <c r="G130" s="24" t="s">
        <v>10</v>
      </c>
      <c r="H130" s="24"/>
      <c r="I130" s="10" t="s">
        <v>18</v>
      </c>
      <c r="J130" s="9">
        <v>42825</v>
      </c>
      <c r="K130" s="11">
        <v>39</v>
      </c>
      <c r="L130" s="10" t="s">
        <v>18</v>
      </c>
      <c r="M130" s="9">
        <v>43555</v>
      </c>
      <c r="N130" s="11" t="s">
        <v>287</v>
      </c>
      <c r="O130" s="9">
        <f>M130+365*2</f>
        <v>44285</v>
      </c>
      <c r="P130" s="23" t="str">
        <f t="shared" si="3"/>
        <v>дистанции пешеходные</v>
      </c>
      <c r="R130" s="23"/>
      <c r="S130" s="47">
        <f>VLOOKUP($B130,[1]Лист1!$B$5:$G$100,4,0)</f>
        <v>72</v>
      </c>
      <c r="T130" s="47">
        <f>VLOOKUP($B130,[1]Лист1!$B$5:$G$100,5,0)</f>
        <v>72</v>
      </c>
      <c r="U130" s="23"/>
    </row>
    <row r="131" spans="1:21" x14ac:dyDescent="0.25">
      <c r="A131" s="6">
        <v>129</v>
      </c>
      <c r="B131" s="7" t="s">
        <v>98</v>
      </c>
      <c r="C131" s="7" t="str">
        <f>VLOOKUP(B131,[2]Лист1!$B$3:$E$532,1,0)</f>
        <v>Ковзель Елена Генриховна</v>
      </c>
      <c r="D131" s="7" t="str">
        <f>VLOOKUP(C131,[2]Лист1!$B$3:$E$532,3,0)</f>
        <v>спортивный туризм</v>
      </c>
      <c r="E131" s="7">
        <v>1964</v>
      </c>
      <c r="F131" s="7">
        <v>56</v>
      </c>
      <c r="G131" s="24" t="s">
        <v>10</v>
      </c>
      <c r="H131" s="24"/>
      <c r="I131" s="10" t="s">
        <v>8</v>
      </c>
      <c r="J131" s="9">
        <v>42825</v>
      </c>
      <c r="K131" s="11">
        <v>39</v>
      </c>
      <c r="L131" s="10" t="s">
        <v>8</v>
      </c>
      <c r="M131" s="9">
        <v>43555</v>
      </c>
      <c r="N131" s="11" t="s">
        <v>287</v>
      </c>
      <c r="O131" s="9">
        <f>M131+365*2</f>
        <v>44285</v>
      </c>
      <c r="P131" s="23" t="str">
        <f t="shared" si="3"/>
        <v>дистанции пешеходные</v>
      </c>
      <c r="R131" s="23"/>
      <c r="S131" s="47">
        <f>VLOOKUP($B131,[1]Лист1!$B$5:$G$100,4,0)</f>
        <v>72</v>
      </c>
      <c r="T131" s="47">
        <f>VLOOKUP($B131,[1]Лист1!$B$5:$G$100,5,0)</f>
        <v>72</v>
      </c>
      <c r="U131" s="23"/>
    </row>
    <row r="132" spans="1:21" x14ac:dyDescent="0.25">
      <c r="A132" s="6">
        <v>130</v>
      </c>
      <c r="B132" s="7" t="s">
        <v>99</v>
      </c>
      <c r="C132" s="7" t="str">
        <f>VLOOKUP(B132,[2]Лист1!$B$3:$E$532,1,0)</f>
        <v>Колобкова Алёна Викторовна</v>
      </c>
      <c r="D132" s="7" t="str">
        <f>VLOOKUP(C132,[2]Лист1!$B$3:$E$532,3,0)</f>
        <v>спортивный туризм</v>
      </c>
      <c r="E132" s="7">
        <v>1994</v>
      </c>
      <c r="F132" s="7">
        <v>26</v>
      </c>
      <c r="G132" s="24" t="s">
        <v>10</v>
      </c>
      <c r="H132" s="24"/>
      <c r="I132" s="10" t="s">
        <v>18</v>
      </c>
      <c r="J132" s="9">
        <v>42825</v>
      </c>
      <c r="K132" s="11">
        <v>39</v>
      </c>
      <c r="L132" s="10" t="s">
        <v>18</v>
      </c>
      <c r="M132" s="9">
        <v>43555</v>
      </c>
      <c r="N132" s="11" t="s">
        <v>287</v>
      </c>
      <c r="O132" s="9">
        <f>M132+365*2</f>
        <v>44285</v>
      </c>
      <c r="P132" s="23" t="str">
        <f t="shared" si="3"/>
        <v>дистанции пешеходные</v>
      </c>
      <c r="R132" s="23"/>
      <c r="S132" s="47">
        <f>VLOOKUP($B132,[1]Лист1!$B$5:$G$100,4,0)</f>
        <v>39</v>
      </c>
      <c r="T132" s="47">
        <f>VLOOKUP($B132,[1]Лист1!$B$5:$G$100,5,0)</f>
        <v>40</v>
      </c>
      <c r="U132" s="23"/>
    </row>
    <row r="133" spans="1:21" x14ac:dyDescent="0.25">
      <c r="A133" s="6">
        <v>131</v>
      </c>
      <c r="B133" s="7" t="s">
        <v>100</v>
      </c>
      <c r="C133" s="7" t="str">
        <f>VLOOKUP(B133,[2]Лист1!$B$3:$E$532,1,0)</f>
        <v>Колтунов Игорь Сергеевич</v>
      </c>
      <c r="D133" s="7" t="str">
        <f>VLOOKUP(C133,[2]Лист1!$B$3:$E$532,3,0)</f>
        <v>спортивный туризм</v>
      </c>
      <c r="E133" s="7"/>
      <c r="F133" s="7"/>
      <c r="G133" s="24" t="s">
        <v>7</v>
      </c>
      <c r="H133" s="24"/>
      <c r="I133" s="10" t="s">
        <v>15</v>
      </c>
      <c r="J133" s="12">
        <v>41737</v>
      </c>
      <c r="K133" s="11">
        <v>1150</v>
      </c>
      <c r="L133" s="10" t="s">
        <v>15</v>
      </c>
      <c r="M133" s="9">
        <v>43876</v>
      </c>
      <c r="N133" s="11" t="s">
        <v>378</v>
      </c>
      <c r="O133" s="9">
        <f>M133+365</f>
        <v>44241</v>
      </c>
      <c r="P133" s="23" t="str">
        <f t="shared" si="3"/>
        <v>дистанции горные</v>
      </c>
      <c r="R133" s="23"/>
      <c r="S133" s="47" t="e">
        <f>VLOOKUP($B133,[1]Лист1!$B$5:$G$100,4,0)</f>
        <v>#N/A</v>
      </c>
      <c r="T133" s="47" t="e">
        <f>VLOOKUP($B133,[1]Лист1!$B$5:$G$100,5,0)</f>
        <v>#N/A</v>
      </c>
      <c r="U133" s="23"/>
    </row>
    <row r="134" spans="1:21" x14ac:dyDescent="0.25">
      <c r="A134" s="6">
        <v>132</v>
      </c>
      <c r="B134" s="7" t="s">
        <v>101</v>
      </c>
      <c r="C134" s="7" t="str">
        <f>VLOOKUP(B134,[2]Лист1!$B$3:$E$532,1,0)</f>
        <v>Комарова Инна Николаевна</v>
      </c>
      <c r="D134" s="7" t="str">
        <f>VLOOKUP(C134,[2]Лист1!$B$3:$E$532,3,0)</f>
        <v>спортивный туризм</v>
      </c>
      <c r="E134" s="7">
        <v>1976</v>
      </c>
      <c r="F134" s="7">
        <v>44</v>
      </c>
      <c r="G134" s="24" t="s">
        <v>10</v>
      </c>
      <c r="H134" s="24"/>
      <c r="I134" s="10" t="s">
        <v>8</v>
      </c>
      <c r="J134" s="9">
        <v>42097</v>
      </c>
      <c r="K134" s="8">
        <v>1174</v>
      </c>
      <c r="L134" s="10" t="s">
        <v>8</v>
      </c>
      <c r="M134" s="9">
        <v>43511</v>
      </c>
      <c r="N134" s="11" t="s">
        <v>25</v>
      </c>
      <c r="O134" s="9">
        <f>M134+365*2</f>
        <v>44241</v>
      </c>
      <c r="P134" s="23" t="str">
        <f t="shared" si="3"/>
        <v>дистанции пешеходные</v>
      </c>
      <c r="R134" s="23"/>
      <c r="S134" s="47">
        <f>VLOOKUP($B134,[1]Лист1!$B$5:$G$100,4,0)</f>
        <v>116</v>
      </c>
      <c r="T134" s="47">
        <f>VLOOKUP($B134,[1]Лист1!$B$5:$G$100,5,0)</f>
        <v>95</v>
      </c>
      <c r="U134" s="23"/>
    </row>
    <row r="135" spans="1:21" x14ac:dyDescent="0.25">
      <c r="A135" s="6">
        <v>133</v>
      </c>
      <c r="B135" s="7" t="s">
        <v>389</v>
      </c>
      <c r="C135" s="7" t="e">
        <f>VLOOKUP(B135,[2]Лист1!$B$3:$E$532,1,0)</f>
        <v>#N/A</v>
      </c>
      <c r="D135" s="7" t="e">
        <f>VLOOKUP(C135,[2]Лист1!$B$3:$E$532,3,0)</f>
        <v>#N/A</v>
      </c>
      <c r="E135" s="7"/>
      <c r="F135" s="7"/>
      <c r="G135" s="24" t="s">
        <v>10</v>
      </c>
      <c r="H135" s="24"/>
      <c r="I135" s="10" t="s">
        <v>15</v>
      </c>
      <c r="J135" s="12">
        <v>43892</v>
      </c>
      <c r="K135" s="11" t="s">
        <v>381</v>
      </c>
      <c r="L135" s="10" t="s">
        <v>15</v>
      </c>
      <c r="M135" s="9">
        <v>43892</v>
      </c>
      <c r="N135" s="11" t="s">
        <v>381</v>
      </c>
      <c r="O135" s="9">
        <f>M135+365</f>
        <v>44257</v>
      </c>
      <c r="P135" s="23" t="str">
        <f t="shared" si="3"/>
        <v>дистанции пешеходные</v>
      </c>
      <c r="R135" s="23"/>
      <c r="T135" s="47" t="e">
        <f>VLOOKUP($B135,[1]Лист1!$B$5:$G$100,5,0)</f>
        <v>#N/A</v>
      </c>
      <c r="U135" s="23"/>
    </row>
    <row r="136" spans="1:21" x14ac:dyDescent="0.25">
      <c r="A136" s="6">
        <v>134</v>
      </c>
      <c r="B136" s="7" t="s">
        <v>102</v>
      </c>
      <c r="C136" s="7" t="str">
        <f>VLOOKUP(B136,[2]Лист1!$B$3:$E$532,1,0)</f>
        <v>Корепин Иван Николаевич</v>
      </c>
      <c r="D136" s="7" t="str">
        <f>VLOOKUP(C136,[2]Лист1!$B$3:$E$532,3,0)</f>
        <v>спортивный туризм</v>
      </c>
      <c r="E136" s="7">
        <v>1989</v>
      </c>
      <c r="F136" s="7">
        <v>31</v>
      </c>
      <c r="G136" s="24" t="s">
        <v>10</v>
      </c>
      <c r="H136" s="24"/>
      <c r="I136" s="10" t="s">
        <v>18</v>
      </c>
      <c r="J136" s="9">
        <v>41345</v>
      </c>
      <c r="K136" s="8">
        <v>717</v>
      </c>
      <c r="L136" s="10" t="s">
        <v>15</v>
      </c>
      <c r="M136" s="9">
        <v>43876</v>
      </c>
      <c r="N136" s="11" t="s">
        <v>378</v>
      </c>
      <c r="O136" s="9">
        <f>M136+365</f>
        <v>44241</v>
      </c>
      <c r="P136" s="23" t="str">
        <f t="shared" si="3"/>
        <v>дистанции пешеходные</v>
      </c>
      <c r="R136" s="23"/>
      <c r="S136" s="47" t="e">
        <f>VLOOKUP($B136,[1]Лист1!$B$5:$G$100,5,0)</f>
        <v>#N/A</v>
      </c>
      <c r="T136" s="47" t="e">
        <f>VLOOKUP($B136,[1]Лист1!$B$5:$G$100,5,0)</f>
        <v>#N/A</v>
      </c>
      <c r="U136" s="23"/>
    </row>
    <row r="137" spans="1:21" x14ac:dyDescent="0.25">
      <c r="A137" s="6">
        <v>135</v>
      </c>
      <c r="B137" s="7" t="s">
        <v>103</v>
      </c>
      <c r="C137" s="7" t="str">
        <f>VLOOKUP(B137,[2]Лист1!$B$3:$E$532,1,0)</f>
        <v>Корепина Наталия Сергеевна</v>
      </c>
      <c r="D137" s="7" t="str">
        <f>VLOOKUP(C137,[2]Лист1!$B$3:$E$532,3,0)</f>
        <v>спортивный туризм</v>
      </c>
      <c r="E137" s="7">
        <v>1989</v>
      </c>
      <c r="F137" s="7">
        <v>31</v>
      </c>
      <c r="G137" s="24" t="s">
        <v>10</v>
      </c>
      <c r="H137" s="24"/>
      <c r="I137" s="10" t="s">
        <v>18</v>
      </c>
      <c r="J137" s="9">
        <v>41345</v>
      </c>
      <c r="K137" s="8">
        <v>717</v>
      </c>
      <c r="L137" s="10" t="s">
        <v>15</v>
      </c>
      <c r="M137" s="9">
        <v>43876</v>
      </c>
      <c r="N137" s="11" t="s">
        <v>378</v>
      </c>
      <c r="O137" s="9">
        <f>M137+365</f>
        <v>44241</v>
      </c>
      <c r="P137" s="23" t="str">
        <f t="shared" si="3"/>
        <v>дистанции пешеходные</v>
      </c>
      <c r="R137" s="23"/>
      <c r="S137" s="47" t="e">
        <f>VLOOKUP($B137,[1]Лист1!$B$5:$G$100,5,0)</f>
        <v>#N/A</v>
      </c>
      <c r="T137" s="47" t="e">
        <f>VLOOKUP($B137,[1]Лист1!$B$5:$G$100,5,0)</f>
        <v>#N/A</v>
      </c>
      <c r="U137" s="23"/>
    </row>
    <row r="138" spans="1:21" x14ac:dyDescent="0.25">
      <c r="A138" s="6">
        <v>136</v>
      </c>
      <c r="B138" s="24" t="s">
        <v>314</v>
      </c>
      <c r="C138" s="7" t="str">
        <f>VLOOKUP(B138,[2]Лист1!$B$3:$E$532,1,0)</f>
        <v>Корнев Илья Валентинович</v>
      </c>
      <c r="D138" s="7">
        <f>VLOOKUP(C138,[2]Лист1!$B$3:$E$532,3,0)</f>
        <v>0</v>
      </c>
      <c r="E138" s="7">
        <v>1972</v>
      </c>
      <c r="F138" s="7">
        <v>48</v>
      </c>
      <c r="G138" s="24" t="s">
        <v>315</v>
      </c>
      <c r="H138" s="24"/>
      <c r="I138" s="10" t="s">
        <v>15</v>
      </c>
      <c r="J138" s="9">
        <v>43577</v>
      </c>
      <c r="K138" s="11" t="s">
        <v>301</v>
      </c>
      <c r="L138" s="10" t="s">
        <v>15</v>
      </c>
      <c r="M138" s="52">
        <v>43577</v>
      </c>
      <c r="N138" s="11" t="s">
        <v>301</v>
      </c>
      <c r="O138" s="9">
        <f>M138+365</f>
        <v>43942</v>
      </c>
      <c r="P138" s="23" t="str">
        <f t="shared" ref="P138:P203" si="5">IF(M138&gt;0,G138,"")</f>
        <v>маршруты</v>
      </c>
      <c r="R138" s="23"/>
      <c r="S138" s="47" t="e">
        <f>VLOOKUP($B138,[1]Лист1!$B$5:$G$100,5,0)</f>
        <v>#N/A</v>
      </c>
      <c r="T138" s="47" t="e">
        <f>VLOOKUP($B138,[1]Лист1!$B$5:$G$100,5,0)</f>
        <v>#N/A</v>
      </c>
      <c r="U138" s="23"/>
    </row>
    <row r="139" spans="1:21" x14ac:dyDescent="0.25">
      <c r="A139" s="6">
        <v>137</v>
      </c>
      <c r="B139" s="24" t="s">
        <v>316</v>
      </c>
      <c r="C139" s="7" t="str">
        <f>VLOOKUP(B139,[2]Лист1!$B$3:$E$532,1,0)</f>
        <v>Корнева Мария Ильинична</v>
      </c>
      <c r="D139" s="7">
        <f>VLOOKUP(C139,[2]Лист1!$B$3:$E$532,3,0)</f>
        <v>0</v>
      </c>
      <c r="E139" s="7"/>
      <c r="F139" s="7"/>
      <c r="G139" s="24" t="s">
        <v>315</v>
      </c>
      <c r="H139" s="24"/>
      <c r="I139" s="10" t="s">
        <v>15</v>
      </c>
      <c r="J139" s="9">
        <v>43577</v>
      </c>
      <c r="K139" s="11" t="s">
        <v>301</v>
      </c>
      <c r="L139" s="10" t="s">
        <v>15</v>
      </c>
      <c r="M139" s="52">
        <v>43577</v>
      </c>
      <c r="N139" s="11" t="s">
        <v>301</v>
      </c>
      <c r="O139" s="9">
        <f>M139+365</f>
        <v>43942</v>
      </c>
      <c r="P139" s="23" t="str">
        <f t="shared" si="5"/>
        <v>маршруты</v>
      </c>
      <c r="R139" s="23"/>
      <c r="S139" s="47" t="e">
        <f>VLOOKUP($B139,[1]Лист1!$B$5:$G$100,5,0)</f>
        <v>#N/A</v>
      </c>
      <c r="T139" s="47" t="e">
        <f>VLOOKUP($B139,[1]Лист1!$B$5:$G$100,5,0)</f>
        <v>#N/A</v>
      </c>
      <c r="U139" s="23"/>
    </row>
    <row r="140" spans="1:21" x14ac:dyDescent="0.25">
      <c r="A140" s="6">
        <v>138</v>
      </c>
      <c r="B140" s="7" t="s">
        <v>104</v>
      </c>
      <c r="C140" s="7" t="str">
        <f>VLOOKUP(B140,[2]Лист1!$B$3:$E$532,1,0)</f>
        <v>Королев Дмитрий Дмитриевич</v>
      </c>
      <c r="D140" s="7">
        <f>VLOOKUP(C140,[2]Лист1!$B$3:$E$532,3,0)</f>
        <v>0</v>
      </c>
      <c r="E140" s="7">
        <v>2003</v>
      </c>
      <c r="F140" s="7">
        <v>17</v>
      </c>
      <c r="G140" s="24" t="s">
        <v>10</v>
      </c>
      <c r="H140" s="24"/>
      <c r="I140" s="10" t="s">
        <v>11</v>
      </c>
      <c r="J140" s="9">
        <v>43146</v>
      </c>
      <c r="K140" s="11" t="s">
        <v>25</v>
      </c>
      <c r="L140" s="10" t="s">
        <v>266</v>
      </c>
      <c r="M140" s="9"/>
      <c r="N140" s="11"/>
      <c r="O140" s="9"/>
      <c r="P140" s="23" t="str">
        <f t="shared" si="5"/>
        <v/>
      </c>
      <c r="R140" s="23"/>
      <c r="S140" s="47" t="e">
        <f>VLOOKUP($B140,[1]Лист1!$B$5:$G$100,5,0)</f>
        <v>#N/A</v>
      </c>
      <c r="T140" s="47" t="e">
        <f>VLOOKUP($B140,[1]Лист1!$B$5:$G$100,5,0)</f>
        <v>#N/A</v>
      </c>
      <c r="U140" s="23"/>
    </row>
    <row r="141" spans="1:21" x14ac:dyDescent="0.25">
      <c r="A141" s="6">
        <v>139</v>
      </c>
      <c r="B141" s="24" t="s">
        <v>105</v>
      </c>
      <c r="C141" s="7" t="str">
        <f>VLOOKUP(B141,[2]Лист1!$B$3:$E$532,1,0)</f>
        <v>Королев Илья Ростиславович</v>
      </c>
      <c r="D141" s="7" t="str">
        <f>VLOOKUP(C141,[2]Лист1!$B$3:$E$532,3,0)</f>
        <v>спортивный туризм</v>
      </c>
      <c r="E141" s="7">
        <v>0</v>
      </c>
      <c r="F141" s="7">
        <v>2020</v>
      </c>
      <c r="G141" s="24" t="s">
        <v>32</v>
      </c>
      <c r="H141" s="24"/>
      <c r="I141" s="10" t="s">
        <v>18</v>
      </c>
      <c r="J141" s="9">
        <v>42916</v>
      </c>
      <c r="K141" s="11">
        <v>114</v>
      </c>
      <c r="L141" s="10" t="s">
        <v>266</v>
      </c>
      <c r="M141" s="9"/>
      <c r="N141" s="33"/>
      <c r="O141" s="9"/>
      <c r="P141" s="23" t="str">
        <f t="shared" si="5"/>
        <v/>
      </c>
      <c r="R141" s="23"/>
      <c r="S141" s="47">
        <f>VLOOKUP($B141,[1]Лист1!$B$5:$G$100,5,0)</f>
        <v>12</v>
      </c>
      <c r="T141" s="47">
        <f>VLOOKUP($B141,[1]Лист1!$B$5:$G$100,5,0)</f>
        <v>12</v>
      </c>
      <c r="U141" s="23"/>
    </row>
    <row r="142" spans="1:21" x14ac:dyDescent="0.25">
      <c r="A142" s="6">
        <v>140</v>
      </c>
      <c r="B142" s="44" t="s">
        <v>106</v>
      </c>
      <c r="C142" s="7" t="str">
        <f>VLOOKUP(B142,[2]Лист1!$B$3:$E$532,1,0)</f>
        <v>Королева Алина Андреевна</v>
      </c>
      <c r="D142" s="7" t="str">
        <f>VLOOKUP(C142,[2]Лист1!$B$3:$E$532,3,0)</f>
        <v>спортивный туризм</v>
      </c>
      <c r="E142" s="7">
        <v>1997</v>
      </c>
      <c r="F142" s="7">
        <v>23</v>
      </c>
      <c r="G142" s="24" t="s">
        <v>10</v>
      </c>
      <c r="H142" s="24"/>
      <c r="I142" s="10" t="s">
        <v>15</v>
      </c>
      <c r="J142" s="9">
        <v>42865</v>
      </c>
      <c r="K142" s="8">
        <v>59</v>
      </c>
      <c r="L142" s="10" t="s">
        <v>15</v>
      </c>
      <c r="M142" s="54">
        <v>43614</v>
      </c>
      <c r="N142" s="11" t="s">
        <v>41</v>
      </c>
      <c r="O142" s="9">
        <f>M142+365</f>
        <v>43979</v>
      </c>
      <c r="P142" s="23" t="str">
        <f t="shared" si="5"/>
        <v>дистанции пешеходные</v>
      </c>
      <c r="R142" s="23"/>
      <c r="S142" s="47">
        <f>VLOOKUP($B142,[1]Лист1!$B$5:$G$100,5,0)</f>
        <v>0</v>
      </c>
      <c r="T142" s="47">
        <f>VLOOKUP($B142,[1]Лист1!$B$5:$G$100,5,0)</f>
        <v>0</v>
      </c>
      <c r="U142" s="23"/>
    </row>
    <row r="143" spans="1:21" x14ac:dyDescent="0.25">
      <c r="A143" s="6">
        <v>141</v>
      </c>
      <c r="B143" s="27" t="s">
        <v>107</v>
      </c>
      <c r="C143" s="7" t="str">
        <f>VLOOKUP(B143,[2]Лист1!$B$3:$E$532,1,0)</f>
        <v>Королева Анастасия Ильинична</v>
      </c>
      <c r="D143" s="7" t="str">
        <f>VLOOKUP(C143,[2]Лист1!$B$3:$E$532,3,0)</f>
        <v>спортивный туризм</v>
      </c>
      <c r="E143" s="7"/>
      <c r="F143" s="7"/>
      <c r="G143" s="24" t="s">
        <v>32</v>
      </c>
      <c r="H143" s="24"/>
      <c r="I143" s="10" t="s">
        <v>18</v>
      </c>
      <c r="J143" s="9">
        <v>43349</v>
      </c>
      <c r="K143" s="11" t="s">
        <v>34</v>
      </c>
      <c r="L143" s="10" t="s">
        <v>18</v>
      </c>
      <c r="M143" s="9">
        <v>43349</v>
      </c>
      <c r="N143" s="11" t="s">
        <v>34</v>
      </c>
      <c r="O143" s="9">
        <f>M143+365*2</f>
        <v>44079</v>
      </c>
      <c r="P143" s="23" t="str">
        <f t="shared" si="5"/>
        <v>дистанции водные</v>
      </c>
      <c r="R143" s="23"/>
      <c r="S143" s="47" t="e">
        <f>VLOOKUP($B143,[1]Лист1!$B$5:$G$100,5,0)</f>
        <v>#N/A</v>
      </c>
      <c r="T143" s="47" t="e">
        <f>VLOOKUP($B143,[1]Лист1!$B$5:$G$100,5,0)</f>
        <v>#N/A</v>
      </c>
      <c r="U143" s="23"/>
    </row>
    <row r="144" spans="1:21" x14ac:dyDescent="0.25">
      <c r="A144" s="6">
        <v>142</v>
      </c>
      <c r="B144" s="24" t="s">
        <v>253</v>
      </c>
      <c r="C144" s="7" t="str">
        <f>VLOOKUP(B144,[2]Лист1!$B$3:$E$532,1,0)</f>
        <v>Королева Анна Ростиславовна</v>
      </c>
      <c r="D144" s="7">
        <f>VLOOKUP(C144,[2]Лист1!$B$3:$E$532,3,0)</f>
        <v>0</v>
      </c>
      <c r="E144" s="7"/>
      <c r="F144" s="7"/>
      <c r="G144" s="24" t="s">
        <v>32</v>
      </c>
      <c r="H144" s="24"/>
      <c r="I144" s="10" t="s">
        <v>15</v>
      </c>
      <c r="J144" s="9">
        <v>43349</v>
      </c>
      <c r="K144" s="11" t="s">
        <v>34</v>
      </c>
      <c r="L144" s="10" t="s">
        <v>266</v>
      </c>
      <c r="M144" s="9"/>
      <c r="N144" s="11"/>
      <c r="O144" s="9"/>
      <c r="P144" s="23" t="str">
        <f t="shared" si="5"/>
        <v/>
      </c>
      <c r="R144" s="23"/>
      <c r="S144" s="47" t="e">
        <f>VLOOKUP($B144,[1]Лист1!$B$5:$G$100,5,0)</f>
        <v>#N/A</v>
      </c>
      <c r="T144" s="47" t="e">
        <f>VLOOKUP($B144,[1]Лист1!$B$5:$G$100,5,0)</f>
        <v>#N/A</v>
      </c>
      <c r="U144" s="23"/>
    </row>
    <row r="145" spans="1:21" x14ac:dyDescent="0.25">
      <c r="A145" s="6">
        <v>143</v>
      </c>
      <c r="B145" s="43" t="s">
        <v>329</v>
      </c>
      <c r="C145" s="7" t="str">
        <f>VLOOKUP(B145,[2]Лист1!$B$3:$E$532,1,0)</f>
        <v>Короленко Сергей Юрьевич</v>
      </c>
      <c r="D145" s="7">
        <f>VLOOKUP(C145,[2]Лист1!$B$3:$E$532,3,0)</f>
        <v>0</v>
      </c>
      <c r="E145" s="7"/>
      <c r="F145" s="7"/>
      <c r="G145" s="24" t="s">
        <v>7</v>
      </c>
      <c r="H145" s="24"/>
      <c r="I145" s="10" t="s">
        <v>15</v>
      </c>
      <c r="J145" s="9">
        <v>43577</v>
      </c>
      <c r="K145" s="11" t="s">
        <v>301</v>
      </c>
      <c r="L145" s="10" t="s">
        <v>15</v>
      </c>
      <c r="M145" s="52">
        <v>43577</v>
      </c>
      <c r="N145" s="11" t="s">
        <v>301</v>
      </c>
      <c r="O145" s="9">
        <f>M145+365</f>
        <v>43942</v>
      </c>
      <c r="P145" s="23" t="str">
        <f t="shared" si="5"/>
        <v>дистанции горные</v>
      </c>
      <c r="R145" s="23"/>
      <c r="S145" s="47" t="e">
        <f>VLOOKUP($B145,[1]Лист1!$B$5:$G$100,5,0)</f>
        <v>#N/A</v>
      </c>
      <c r="T145" s="47" t="e">
        <f>VLOOKUP($B145,[1]Лист1!$B$5:$G$100,5,0)</f>
        <v>#N/A</v>
      </c>
      <c r="U145" s="23"/>
    </row>
    <row r="146" spans="1:21" x14ac:dyDescent="0.25">
      <c r="A146" s="6">
        <v>144</v>
      </c>
      <c r="B146" s="43" t="s">
        <v>390</v>
      </c>
      <c r="C146" s="7" t="e">
        <f>VLOOKUP(B146,[2]Лист1!$B$3:$E$532,1,0)</f>
        <v>#N/A</v>
      </c>
      <c r="D146" s="7" t="e">
        <f>VLOOKUP(C146,[2]Лист1!$B$3:$E$532,3,0)</f>
        <v>#N/A</v>
      </c>
      <c r="E146" s="7"/>
      <c r="F146" s="7"/>
      <c r="G146" s="24" t="s">
        <v>32</v>
      </c>
      <c r="H146" s="24"/>
      <c r="I146" s="10" t="s">
        <v>15</v>
      </c>
      <c r="J146" s="12">
        <v>43892</v>
      </c>
      <c r="K146" s="11" t="s">
        <v>381</v>
      </c>
      <c r="L146" s="10" t="s">
        <v>15</v>
      </c>
      <c r="M146" s="9">
        <v>43892</v>
      </c>
      <c r="N146" s="11" t="s">
        <v>381</v>
      </c>
      <c r="O146" s="9">
        <f>M146+365</f>
        <v>44257</v>
      </c>
      <c r="P146" s="23" t="str">
        <f t="shared" si="5"/>
        <v>дистанции водные</v>
      </c>
      <c r="R146" s="23"/>
      <c r="S146" s="47" t="e">
        <f>VLOOKUP($B146,[1]Лист1!$B$5:$G$100,5,0)</f>
        <v>#N/A</v>
      </c>
      <c r="T146" s="47" t="e">
        <f>VLOOKUP($B146,[1]Лист1!$B$5:$G$100,5,0)</f>
        <v>#N/A</v>
      </c>
      <c r="U146" s="23"/>
    </row>
    <row r="147" spans="1:21" x14ac:dyDescent="0.25">
      <c r="A147" s="6">
        <v>145</v>
      </c>
      <c r="B147" s="7" t="s">
        <v>108</v>
      </c>
      <c r="C147" s="7" t="str">
        <f>VLOOKUP(B147,[2]Лист1!$B$3:$E$532,1,0)</f>
        <v>Костенко Никита Николаевич</v>
      </c>
      <c r="D147" s="7" t="str">
        <f>VLOOKUP(C147,[2]Лист1!$B$3:$E$532,3,0)</f>
        <v>спортивный туризм</v>
      </c>
      <c r="E147" s="7">
        <v>1989</v>
      </c>
      <c r="F147" s="7">
        <v>31</v>
      </c>
      <c r="G147" s="24" t="s">
        <v>10</v>
      </c>
      <c r="H147" s="24"/>
      <c r="I147" s="10" t="s">
        <v>18</v>
      </c>
      <c r="J147" s="9">
        <v>41345</v>
      </c>
      <c r="K147" s="8">
        <v>717</v>
      </c>
      <c r="L147" s="10" t="s">
        <v>15</v>
      </c>
      <c r="M147" s="9">
        <v>43876</v>
      </c>
      <c r="N147" s="11" t="s">
        <v>378</v>
      </c>
      <c r="O147" s="9">
        <f>M147+365</f>
        <v>44241</v>
      </c>
      <c r="P147" s="23" t="str">
        <f t="shared" si="5"/>
        <v>дистанции пешеходные</v>
      </c>
      <c r="R147" s="23"/>
      <c r="S147" s="47" t="e">
        <f>VLOOKUP($B147,[1]Лист1!$B$5:$G$100,5,0)</f>
        <v>#N/A</v>
      </c>
      <c r="T147" s="47" t="e">
        <f>VLOOKUP($B147,[1]Лист1!$B$5:$G$100,5,0)</f>
        <v>#N/A</v>
      </c>
      <c r="U147" s="23"/>
    </row>
    <row r="148" spans="1:21" x14ac:dyDescent="0.25">
      <c r="A148" s="6"/>
      <c r="B148" s="61" t="s">
        <v>410</v>
      </c>
      <c r="C148" s="7"/>
      <c r="D148" s="7"/>
      <c r="E148" s="7"/>
      <c r="F148" s="7"/>
      <c r="G148" s="24"/>
      <c r="H148" s="24"/>
      <c r="I148" s="10"/>
      <c r="J148" s="9"/>
      <c r="K148" s="8"/>
      <c r="L148" s="10"/>
      <c r="M148" s="9"/>
      <c r="N148" s="11"/>
      <c r="O148" s="9"/>
      <c r="R148" s="23"/>
      <c r="U148" s="23"/>
    </row>
    <row r="149" spans="1:21" x14ac:dyDescent="0.25">
      <c r="A149" s="6">
        <v>146</v>
      </c>
      <c r="B149" s="7" t="s">
        <v>109</v>
      </c>
      <c r="C149" s="7" t="str">
        <f>VLOOKUP(B149,[2]Лист1!$B$3:$E$532,1,0)</f>
        <v>Кошаровская Евгения Ивановна</v>
      </c>
      <c r="D149" s="7" t="str">
        <f>VLOOKUP(C149,[2]Лист1!$B$3:$E$532,3,0)</f>
        <v>спортивный туризм</v>
      </c>
      <c r="E149" s="7">
        <v>1984</v>
      </c>
      <c r="F149" s="7">
        <v>36</v>
      </c>
      <c r="G149" s="24" t="s">
        <v>10</v>
      </c>
      <c r="H149" s="24"/>
      <c r="I149" s="10" t="s">
        <v>18</v>
      </c>
      <c r="J149" s="9">
        <v>42825</v>
      </c>
      <c r="K149" s="11">
        <v>39</v>
      </c>
      <c r="L149" s="10" t="s">
        <v>18</v>
      </c>
      <c r="M149" s="9">
        <v>43555</v>
      </c>
      <c r="N149" s="11" t="s">
        <v>287</v>
      </c>
      <c r="O149" s="9">
        <f>M149+365*2</f>
        <v>44285</v>
      </c>
      <c r="P149" s="23" t="str">
        <f t="shared" si="5"/>
        <v>дистанции пешеходные</v>
      </c>
      <c r="R149" s="23"/>
      <c r="S149" s="47">
        <f>VLOOKUP($B149,[1]Лист1!$B$5:$G$100,5,0)</f>
        <v>44</v>
      </c>
      <c r="T149" s="47">
        <f>VLOOKUP($B149,[1]Лист1!$B$5:$G$100,5,0)</f>
        <v>44</v>
      </c>
      <c r="U149" s="23"/>
    </row>
    <row r="150" spans="1:21" x14ac:dyDescent="0.25">
      <c r="A150" s="6">
        <v>147</v>
      </c>
      <c r="B150" s="24" t="s">
        <v>308</v>
      </c>
      <c r="C150" s="7" t="str">
        <f>VLOOKUP(B150,[2]Лист1!$B$3:$E$532,1,0)</f>
        <v>Кривоносова Кристина Владимировна</v>
      </c>
      <c r="D150" s="7">
        <f>VLOOKUP(C150,[2]Лист1!$B$3:$E$532,3,0)</f>
        <v>0</v>
      </c>
      <c r="E150" s="7"/>
      <c r="F150" s="7"/>
      <c r="G150" s="24" t="s">
        <v>7</v>
      </c>
      <c r="H150" s="24"/>
      <c r="I150" s="10" t="s">
        <v>15</v>
      </c>
      <c r="J150" s="9">
        <v>43577</v>
      </c>
      <c r="K150" s="11" t="s">
        <v>301</v>
      </c>
      <c r="L150" s="10" t="s">
        <v>15</v>
      </c>
      <c r="M150" s="52">
        <v>43577</v>
      </c>
      <c r="N150" s="11" t="s">
        <v>301</v>
      </c>
      <c r="O150" s="9">
        <f>M150+365</f>
        <v>43942</v>
      </c>
      <c r="P150" s="23" t="str">
        <f t="shared" si="5"/>
        <v>дистанции горные</v>
      </c>
      <c r="R150" s="23"/>
      <c r="S150" s="47" t="e">
        <f>VLOOKUP($B150,[1]Лист1!$B$5:$G$100,5,0)</f>
        <v>#N/A</v>
      </c>
      <c r="T150" s="47" t="e">
        <f>VLOOKUP($B150,[1]Лист1!$B$5:$G$100,5,0)</f>
        <v>#N/A</v>
      </c>
      <c r="U150" s="23"/>
    </row>
    <row r="151" spans="1:21" x14ac:dyDescent="0.25">
      <c r="A151" s="6">
        <v>148</v>
      </c>
      <c r="B151" s="43" t="s">
        <v>330</v>
      </c>
      <c r="C151" s="7" t="str">
        <f>VLOOKUP(B151,[2]Лист1!$B$3:$E$532,1,0)</f>
        <v>Крикун Александр Артемович</v>
      </c>
      <c r="D151" s="7">
        <f>VLOOKUP(C151,[2]Лист1!$B$3:$E$532,3,0)</f>
        <v>0</v>
      </c>
      <c r="E151" s="7"/>
      <c r="F151" s="7"/>
      <c r="G151" s="24" t="s">
        <v>7</v>
      </c>
      <c r="H151" s="24"/>
      <c r="I151" s="10" t="s">
        <v>15</v>
      </c>
      <c r="J151" s="9">
        <v>43577</v>
      </c>
      <c r="K151" s="11" t="s">
        <v>301</v>
      </c>
      <c r="L151" s="10" t="s">
        <v>15</v>
      </c>
      <c r="M151" s="52">
        <v>43577</v>
      </c>
      <c r="N151" s="11" t="s">
        <v>301</v>
      </c>
      <c r="O151" s="9">
        <f>M151+365</f>
        <v>43942</v>
      </c>
      <c r="P151" s="23" t="str">
        <f t="shared" si="5"/>
        <v>дистанции горные</v>
      </c>
      <c r="R151" s="23"/>
      <c r="S151" s="47" t="e">
        <f>VLOOKUP($B151,[1]Лист1!$B$5:$G$100,5,0)</f>
        <v>#N/A</v>
      </c>
      <c r="T151" s="47" t="e">
        <f>VLOOKUP($B151,[1]Лист1!$B$5:$G$100,5,0)</f>
        <v>#N/A</v>
      </c>
      <c r="U151" s="23"/>
    </row>
    <row r="152" spans="1:21" x14ac:dyDescent="0.25">
      <c r="A152" s="6">
        <v>149</v>
      </c>
      <c r="B152" s="43" t="s">
        <v>409</v>
      </c>
      <c r="C152" s="7" t="str">
        <f>VLOOKUP(B152,[2]Лист1!$B$3:$E$532,1,0)</f>
        <v>Крупный Егор Владимирович</v>
      </c>
      <c r="D152" s="7">
        <f>VLOOKUP(C152,[2]Лист1!$B$3:$E$532,3,0)</f>
        <v>0</v>
      </c>
      <c r="E152" s="7"/>
      <c r="F152" s="7"/>
      <c r="G152" s="24" t="s">
        <v>7</v>
      </c>
      <c r="H152" s="24"/>
      <c r="I152" s="10" t="s">
        <v>15</v>
      </c>
      <c r="J152" s="9">
        <v>43577</v>
      </c>
      <c r="K152" s="11" t="s">
        <v>301</v>
      </c>
      <c r="L152" s="10" t="s">
        <v>15</v>
      </c>
      <c r="M152" s="52">
        <v>43577</v>
      </c>
      <c r="N152" s="11" t="s">
        <v>301</v>
      </c>
      <c r="O152" s="9">
        <f>M152+365</f>
        <v>43942</v>
      </c>
      <c r="P152" s="23" t="str">
        <f t="shared" si="5"/>
        <v>дистанции горные</v>
      </c>
      <c r="R152" s="23"/>
      <c r="S152" s="47" t="e">
        <f>VLOOKUP($B152,[1]Лист1!$B$5:$G$100,5,0)</f>
        <v>#N/A</v>
      </c>
      <c r="T152" s="47" t="e">
        <f>VLOOKUP($B152,[1]Лист1!$B$5:$G$100,5,0)</f>
        <v>#N/A</v>
      </c>
      <c r="U152" s="23"/>
    </row>
    <row r="153" spans="1:21" x14ac:dyDescent="0.25">
      <c r="A153" s="6">
        <v>150</v>
      </c>
      <c r="B153" s="43" t="s">
        <v>391</v>
      </c>
      <c r="C153" s="7" t="e">
        <f>VLOOKUP(B153,[2]Лист1!$B$3:$E$532,1,0)</f>
        <v>#N/A</v>
      </c>
      <c r="D153" s="7" t="e">
        <f>VLOOKUP(C153,[2]Лист1!$B$3:$E$532,3,0)</f>
        <v>#N/A</v>
      </c>
      <c r="E153" s="7"/>
      <c r="F153" s="7"/>
      <c r="G153" s="24" t="s">
        <v>32</v>
      </c>
      <c r="H153" s="24"/>
      <c r="I153" s="10" t="s">
        <v>15</v>
      </c>
      <c r="J153" s="12">
        <v>43892</v>
      </c>
      <c r="K153" s="11" t="s">
        <v>381</v>
      </c>
      <c r="L153" s="10" t="s">
        <v>15</v>
      </c>
      <c r="M153" s="9">
        <v>43892</v>
      </c>
      <c r="N153" s="11" t="s">
        <v>381</v>
      </c>
      <c r="O153" s="9">
        <f>M153+365</f>
        <v>44257</v>
      </c>
      <c r="P153" s="23" t="str">
        <f t="shared" si="5"/>
        <v>дистанции водные</v>
      </c>
      <c r="R153" s="23"/>
      <c r="S153" s="47" t="e">
        <f>VLOOKUP($B153,[1]Лист1!$B$5:$G$100,5,0)</f>
        <v>#N/A</v>
      </c>
      <c r="T153" s="47" t="e">
        <f>VLOOKUP($B153,[1]Лист1!$B$5:$G$100,5,0)</f>
        <v>#N/A</v>
      </c>
      <c r="U153" s="23"/>
    </row>
    <row r="154" spans="1:21" x14ac:dyDescent="0.25">
      <c r="A154" s="6">
        <v>151</v>
      </c>
      <c r="B154" s="24" t="s">
        <v>110</v>
      </c>
      <c r="C154" s="7" t="str">
        <f>VLOOKUP(B154,[2]Лист1!$B$3:$E$532,1,0)</f>
        <v>Кудряшов Владимир Федорович</v>
      </c>
      <c r="D154" s="7">
        <f>VLOOKUP(C154,[2]Лист1!$B$3:$E$532,3,0)</f>
        <v>0</v>
      </c>
      <c r="E154" s="7"/>
      <c r="F154" s="7"/>
      <c r="G154" s="24" t="s">
        <v>32</v>
      </c>
      <c r="H154" s="24"/>
      <c r="I154" s="10" t="s">
        <v>8</v>
      </c>
      <c r="J154" s="9">
        <v>43097</v>
      </c>
      <c r="K154" s="11">
        <v>271</v>
      </c>
      <c r="L154" s="10" t="s">
        <v>266</v>
      </c>
      <c r="M154" s="9"/>
      <c r="N154" s="11"/>
      <c r="O154" s="9"/>
      <c r="P154" s="23" t="str">
        <f t="shared" si="5"/>
        <v/>
      </c>
      <c r="R154" s="23"/>
      <c r="S154" s="47" t="e">
        <f>VLOOKUP($B154,[1]Лист1!$B$5:$G$100,5,0)</f>
        <v>#N/A</v>
      </c>
      <c r="T154" s="47" t="e">
        <f>VLOOKUP($B154,[1]Лист1!$B$5:$G$100,5,0)</f>
        <v>#N/A</v>
      </c>
      <c r="U154" s="23"/>
    </row>
    <row r="155" spans="1:21" x14ac:dyDescent="0.25">
      <c r="A155" s="6">
        <v>152</v>
      </c>
      <c r="B155" s="24" t="s">
        <v>309</v>
      </c>
      <c r="C155" s="7" t="str">
        <f>VLOOKUP(B155,[2]Лист1!$B$3:$E$532,1,0)</f>
        <v>Кузнецов Алексей Владимирович</v>
      </c>
      <c r="D155" s="7">
        <f>VLOOKUP(C155,[2]Лист1!$B$3:$E$532,3,0)</f>
        <v>0</v>
      </c>
      <c r="E155" s="7"/>
      <c r="F155" s="7"/>
      <c r="G155" s="24" t="s">
        <v>7</v>
      </c>
      <c r="H155" s="24"/>
      <c r="I155" s="10" t="s">
        <v>15</v>
      </c>
      <c r="J155" s="9">
        <v>43577</v>
      </c>
      <c r="K155" s="11" t="s">
        <v>301</v>
      </c>
      <c r="L155" s="10" t="s">
        <v>15</v>
      </c>
      <c r="M155" s="52">
        <v>43577</v>
      </c>
      <c r="N155" s="11" t="s">
        <v>301</v>
      </c>
      <c r="O155" s="9">
        <f>M155+365</f>
        <v>43942</v>
      </c>
      <c r="P155" s="23" t="str">
        <f t="shared" si="5"/>
        <v>дистанции горные</v>
      </c>
      <c r="R155" s="23"/>
      <c r="S155" s="47" t="e">
        <f>VLOOKUP($B155,[1]Лист1!$B$5:$G$100,5,0)</f>
        <v>#N/A</v>
      </c>
      <c r="T155" s="47" t="e">
        <f>VLOOKUP($B155,[1]Лист1!$B$5:$G$100,5,0)</f>
        <v>#N/A</v>
      </c>
      <c r="U155" s="23"/>
    </row>
    <row r="156" spans="1:21" x14ac:dyDescent="0.25">
      <c r="A156" s="6">
        <v>153</v>
      </c>
      <c r="B156" s="24" t="s">
        <v>310</v>
      </c>
      <c r="C156" s="7" t="str">
        <f>VLOOKUP(B156,[2]Лист1!$B$3:$E$532,1,0)</f>
        <v>Кузнецов Сергей Андреевич</v>
      </c>
      <c r="D156" s="7">
        <f>VLOOKUP(C156,[2]Лист1!$B$3:$E$532,3,0)</f>
        <v>0</v>
      </c>
      <c r="E156" s="7"/>
      <c r="F156" s="7"/>
      <c r="G156" s="24" t="s">
        <v>7</v>
      </c>
      <c r="H156" s="24"/>
      <c r="I156" s="10" t="s">
        <v>15</v>
      </c>
      <c r="J156" s="9">
        <v>43577</v>
      </c>
      <c r="K156" s="11" t="s">
        <v>301</v>
      </c>
      <c r="L156" s="10" t="s">
        <v>15</v>
      </c>
      <c r="M156" s="52">
        <v>43577</v>
      </c>
      <c r="N156" s="11" t="s">
        <v>301</v>
      </c>
      <c r="O156" s="9">
        <f>M156+365</f>
        <v>43942</v>
      </c>
      <c r="P156" s="23" t="str">
        <f t="shared" si="5"/>
        <v>дистанции горные</v>
      </c>
      <c r="R156" s="23"/>
      <c r="S156" s="47" t="e">
        <f>VLOOKUP($B156,[1]Лист1!$B$5:$G$100,5,0)</f>
        <v>#N/A</v>
      </c>
      <c r="T156" s="47" t="e">
        <f>VLOOKUP($B156,[1]Лист1!$B$5:$G$100,5,0)</f>
        <v>#N/A</v>
      </c>
      <c r="U156" s="23"/>
    </row>
    <row r="157" spans="1:21" x14ac:dyDescent="0.25">
      <c r="A157" s="6">
        <v>154</v>
      </c>
      <c r="B157" s="7" t="s">
        <v>111</v>
      </c>
      <c r="C157" s="7" t="str">
        <f>VLOOKUP(B157,[2]Лист1!$B$3:$E$532,1,0)</f>
        <v>Кузнецова Юлия Михайловна</v>
      </c>
      <c r="D157" s="7" t="str">
        <f>VLOOKUP(C157,[2]Лист1!$B$3:$E$532,3,0)</f>
        <v>спортивный туризм</v>
      </c>
      <c r="E157" s="7">
        <v>1987</v>
      </c>
      <c r="F157" s="7">
        <v>33</v>
      </c>
      <c r="G157" s="24" t="s">
        <v>10</v>
      </c>
      <c r="H157" s="24"/>
      <c r="I157" s="10" t="s">
        <v>18</v>
      </c>
      <c r="J157" s="9">
        <v>42825</v>
      </c>
      <c r="K157" s="11">
        <v>39</v>
      </c>
      <c r="L157" s="10" t="s">
        <v>18</v>
      </c>
      <c r="M157" s="9">
        <v>43555</v>
      </c>
      <c r="N157" s="11" t="s">
        <v>287</v>
      </c>
      <c r="O157" s="9">
        <f>M157+365*2</f>
        <v>44285</v>
      </c>
      <c r="P157" s="23" t="str">
        <f t="shared" si="5"/>
        <v>дистанции пешеходные</v>
      </c>
      <c r="R157" s="23"/>
      <c r="S157" s="47" t="e">
        <f>VLOOKUP($B157,[1]Лист1!$B$5:$G$100,5,0)</f>
        <v>#N/A</v>
      </c>
      <c r="T157" s="47" t="e">
        <f>VLOOKUP($B157,[1]Лист1!$B$5:$G$100,5,0)</f>
        <v>#N/A</v>
      </c>
      <c r="U157" s="23"/>
    </row>
    <row r="158" spans="1:21" x14ac:dyDescent="0.25">
      <c r="A158" s="6">
        <v>155</v>
      </c>
      <c r="B158" s="49" t="s">
        <v>112</v>
      </c>
      <c r="C158" s="7" t="str">
        <f>VLOOKUP(B158,[2]Лист1!$B$3:$E$532,1,0)</f>
        <v>Кузьменко Евгений Владимирович</v>
      </c>
      <c r="D158" s="7" t="str">
        <f>VLOOKUP(C158,[2]Лист1!$B$3:$E$532,3,0)</f>
        <v>спортивный туризм</v>
      </c>
      <c r="E158" s="7">
        <v>0</v>
      </c>
      <c r="F158" s="7">
        <v>2020</v>
      </c>
      <c r="G158" s="24" t="s">
        <v>7</v>
      </c>
      <c r="H158" s="24"/>
      <c r="I158" s="10" t="s">
        <v>18</v>
      </c>
      <c r="J158" s="9">
        <v>43178</v>
      </c>
      <c r="K158" s="11">
        <v>49</v>
      </c>
      <c r="L158" s="10" t="s">
        <v>18</v>
      </c>
      <c r="M158" s="51">
        <v>43178</v>
      </c>
      <c r="N158" s="11">
        <v>49</v>
      </c>
      <c r="O158" s="9">
        <f>M158+365*2</f>
        <v>43908</v>
      </c>
      <c r="P158" s="23" t="str">
        <f t="shared" si="5"/>
        <v>дистанции горные</v>
      </c>
      <c r="R158" s="23"/>
      <c r="S158" s="47" t="e">
        <f>VLOOKUP($B158,[1]Лист1!$B$5:$G$100,5,0)</f>
        <v>#N/A</v>
      </c>
      <c r="T158" s="47" t="e">
        <f>VLOOKUP($B158,[1]Лист1!$B$5:$G$100,5,0)</f>
        <v>#N/A</v>
      </c>
      <c r="U158" s="23"/>
    </row>
    <row r="159" spans="1:21" x14ac:dyDescent="0.25">
      <c r="A159" s="6">
        <v>156</v>
      </c>
      <c r="B159" s="24" t="s">
        <v>113</v>
      </c>
      <c r="C159" s="7" t="str">
        <f>VLOOKUP(B159,[2]Лист1!$B$3:$E$532,1,0)</f>
        <v>Кулемин Дмитрий Валентинович</v>
      </c>
      <c r="D159" s="7" t="str">
        <f>VLOOKUP(C159,[2]Лист1!$B$3:$E$532,3,0)</f>
        <v>спортивный туризм</v>
      </c>
      <c r="E159" s="7"/>
      <c r="F159" s="7"/>
      <c r="G159" s="24" t="s">
        <v>32</v>
      </c>
      <c r="H159" s="24"/>
      <c r="I159" s="10" t="s">
        <v>18</v>
      </c>
      <c r="J159" s="9">
        <v>42916</v>
      </c>
      <c r="K159" s="11">
        <v>114</v>
      </c>
      <c r="L159" s="10" t="s">
        <v>266</v>
      </c>
      <c r="M159" s="9"/>
      <c r="N159" s="33"/>
      <c r="O159" s="9"/>
      <c r="P159" s="23" t="str">
        <f t="shared" si="5"/>
        <v/>
      </c>
      <c r="R159" s="23"/>
      <c r="S159" s="47" t="e">
        <f>VLOOKUP($B159,[1]Лист1!$B$5:$G$100,5,0)</f>
        <v>#N/A</v>
      </c>
      <c r="T159" s="47" t="e">
        <f>VLOOKUP($B159,[1]Лист1!$B$5:$G$100,5,0)</f>
        <v>#N/A</v>
      </c>
      <c r="U159" s="23"/>
    </row>
    <row r="160" spans="1:21" x14ac:dyDescent="0.25">
      <c r="A160" s="6">
        <v>157</v>
      </c>
      <c r="B160" s="24" t="s">
        <v>114</v>
      </c>
      <c r="C160" s="7" t="str">
        <f>VLOOKUP(B160,[2]Лист1!$B$3:$E$532,1,0)</f>
        <v>Кулемина Евгения Сергеевна</v>
      </c>
      <c r="D160" s="7" t="str">
        <f>VLOOKUP(C160,[2]Лист1!$B$3:$E$532,3,0)</f>
        <v>спортивный туризм</v>
      </c>
      <c r="E160" s="7"/>
      <c r="F160" s="7"/>
      <c r="G160" s="24" t="s">
        <v>32</v>
      </c>
      <c r="H160" s="24"/>
      <c r="I160" s="10" t="s">
        <v>18</v>
      </c>
      <c r="J160" s="9">
        <v>43349</v>
      </c>
      <c r="K160" s="11" t="s">
        <v>34</v>
      </c>
      <c r="L160" s="10" t="s">
        <v>18</v>
      </c>
      <c r="M160" s="9">
        <v>43349</v>
      </c>
      <c r="N160" s="11" t="s">
        <v>34</v>
      </c>
      <c r="O160" s="9">
        <f>M160+365*2</f>
        <v>44079</v>
      </c>
      <c r="P160" s="23" t="str">
        <f t="shared" si="5"/>
        <v>дистанции водные</v>
      </c>
      <c r="R160" s="23"/>
      <c r="S160" s="47" t="e">
        <f>VLOOKUP($B160,[1]Лист1!$B$5:$G$100,5,0)</f>
        <v>#N/A</v>
      </c>
      <c r="T160" s="47" t="e">
        <f>VLOOKUP($B160,[1]Лист1!$B$5:$G$100,5,0)</f>
        <v>#N/A</v>
      </c>
      <c r="U160" s="23"/>
    </row>
    <row r="161" spans="1:256" x14ac:dyDescent="0.25">
      <c r="A161" s="6">
        <v>158</v>
      </c>
      <c r="B161" s="7" t="s">
        <v>115</v>
      </c>
      <c r="C161" s="7" t="str">
        <f>VLOOKUP(B161,[2]Лист1!$B$3:$E$532,1,0)</f>
        <v>Курбатов Макар Николаевич</v>
      </c>
      <c r="D161" s="7" t="str">
        <f>VLOOKUP(C161,[2]Лист1!$B$3:$E$532,3,0)</f>
        <v>спортивный туризм</v>
      </c>
      <c r="E161" s="7">
        <v>1997</v>
      </c>
      <c r="F161" s="7">
        <v>23</v>
      </c>
      <c r="G161" s="24" t="s">
        <v>10</v>
      </c>
      <c r="H161" s="24"/>
      <c r="I161" s="10" t="s">
        <v>15</v>
      </c>
      <c r="J161" s="9">
        <v>41697</v>
      </c>
      <c r="K161" s="8">
        <v>597</v>
      </c>
      <c r="L161" s="10" t="s">
        <v>15</v>
      </c>
      <c r="M161" s="9">
        <v>43876</v>
      </c>
      <c r="N161" s="11" t="s">
        <v>378</v>
      </c>
      <c r="O161" s="9">
        <f>M161+365</f>
        <v>44241</v>
      </c>
      <c r="P161" s="23" t="str">
        <f t="shared" si="5"/>
        <v>дистанции пешеходные</v>
      </c>
      <c r="R161" s="23"/>
      <c r="S161" s="47">
        <f>VLOOKUP($B161,[1]Лист1!$B$5:$G$100,5,0)</f>
        <v>0</v>
      </c>
      <c r="T161" s="47">
        <f>VLOOKUP($B161,[1]Лист1!$B$5:$G$100,5,0)</f>
        <v>0</v>
      </c>
      <c r="U161" s="23"/>
    </row>
    <row r="162" spans="1:256" x14ac:dyDescent="0.25">
      <c r="A162" s="6">
        <v>159</v>
      </c>
      <c r="B162" s="45" t="s">
        <v>116</v>
      </c>
      <c r="C162" s="7" t="str">
        <f>VLOOKUP(B162,[2]Лист1!$B$3:$E$532,1,0)</f>
        <v>Кустов Алексей Валерьевич</v>
      </c>
      <c r="D162" s="7" t="str">
        <f>VLOOKUP(C162,[2]Лист1!$B$3:$E$532,3,0)</f>
        <v>спортивный туризм</v>
      </c>
      <c r="E162" s="7"/>
      <c r="F162" s="7"/>
      <c r="G162" s="24" t="s">
        <v>14</v>
      </c>
      <c r="H162" s="24"/>
      <c r="I162" s="10" t="s">
        <v>15</v>
      </c>
      <c r="J162" s="12">
        <v>42825</v>
      </c>
      <c r="K162" s="11">
        <v>39</v>
      </c>
      <c r="L162" s="10" t="s">
        <v>15</v>
      </c>
      <c r="M162" s="51">
        <v>43555</v>
      </c>
      <c r="N162" s="11" t="s">
        <v>287</v>
      </c>
      <c r="O162" s="9">
        <f>M162+365</f>
        <v>43920</v>
      </c>
      <c r="P162" s="23" t="str">
        <f t="shared" si="5"/>
        <v>дистанции на средствах передвижения (авто)</v>
      </c>
      <c r="S162" s="47" t="e">
        <f>VLOOKUP($B162,[1]Лист1!$B$5:$G$100,5,0)</f>
        <v>#N/A</v>
      </c>
      <c r="T162" s="47" t="e">
        <f>VLOOKUP($B162,[1]Лист1!$B$5:$G$100,5,0)</f>
        <v>#N/A</v>
      </c>
    </row>
    <row r="163" spans="1:256" x14ac:dyDescent="0.25">
      <c r="A163" s="6">
        <v>160</v>
      </c>
      <c r="B163" s="7" t="s">
        <v>117</v>
      </c>
      <c r="C163" s="7" t="str">
        <f>VLOOKUP(B163,[2]Лист1!$B$3:$E$532,1,0)</f>
        <v>Кушнер Владимир Анатольевич</v>
      </c>
      <c r="D163" s="7" t="str">
        <f>VLOOKUP(C163,[2]Лист1!$B$3:$E$532,3,0)</f>
        <v>спортивный туризм</v>
      </c>
      <c r="E163" s="7">
        <v>1985</v>
      </c>
      <c r="F163" s="7">
        <v>35</v>
      </c>
      <c r="G163" s="24" t="s">
        <v>10</v>
      </c>
      <c r="H163" s="24"/>
      <c r="I163" s="10" t="s">
        <v>8</v>
      </c>
      <c r="J163" s="9">
        <v>41345</v>
      </c>
      <c r="K163" s="8">
        <v>717</v>
      </c>
      <c r="L163" s="10" t="s">
        <v>8</v>
      </c>
      <c r="M163" s="9">
        <v>43511</v>
      </c>
      <c r="N163" s="11" t="s">
        <v>25</v>
      </c>
      <c r="O163" s="9">
        <f>M163+365*2</f>
        <v>44241</v>
      </c>
      <c r="P163" s="23" t="str">
        <f t="shared" si="5"/>
        <v>дистанции пешеходные</v>
      </c>
      <c r="R163" s="23"/>
      <c r="S163" s="47">
        <f>VLOOKUP($B163,[1]Лист1!$B$5:$G$100,5,0)</f>
        <v>38</v>
      </c>
      <c r="T163" s="47">
        <f>VLOOKUP($B163,[1]Лист1!$B$5:$G$100,5,0)</f>
        <v>38</v>
      </c>
      <c r="U163" s="23"/>
    </row>
    <row r="164" spans="1:256" x14ac:dyDescent="0.25">
      <c r="A164" s="6">
        <v>161</v>
      </c>
      <c r="B164" s="43" t="s">
        <v>331</v>
      </c>
      <c r="C164" s="7" t="str">
        <f>VLOOKUP(B164,[2]Лист1!$B$3:$E$532,1,0)</f>
        <v>Лазарев Владимир Федорович</v>
      </c>
      <c r="D164" s="7">
        <f>VLOOKUP(C164,[2]Лист1!$B$3:$E$532,3,0)</f>
        <v>0</v>
      </c>
      <c r="E164" s="7"/>
      <c r="F164" s="7"/>
      <c r="G164" s="24" t="s">
        <v>315</v>
      </c>
      <c r="H164" s="24"/>
      <c r="I164" s="10" t="s">
        <v>15</v>
      </c>
      <c r="J164" s="9">
        <v>43577</v>
      </c>
      <c r="K164" s="11" t="s">
        <v>301</v>
      </c>
      <c r="L164" s="10" t="s">
        <v>15</v>
      </c>
      <c r="M164" s="52">
        <v>43577</v>
      </c>
      <c r="N164" s="11" t="s">
        <v>301</v>
      </c>
      <c r="O164" s="9">
        <f>M164+365</f>
        <v>43942</v>
      </c>
      <c r="P164" s="23" t="str">
        <f t="shared" si="5"/>
        <v>маршруты</v>
      </c>
      <c r="R164" s="23"/>
      <c r="S164" s="47" t="e">
        <f>VLOOKUP($B164,[1]Лист1!$B$5:$G$100,5,0)</f>
        <v>#N/A</v>
      </c>
      <c r="T164" s="47" t="e">
        <f>VLOOKUP($B164,[1]Лист1!$B$5:$G$100,5,0)</f>
        <v>#N/A</v>
      </c>
      <c r="U164" s="23"/>
    </row>
    <row r="165" spans="1:256" x14ac:dyDescent="0.25">
      <c r="A165" s="6">
        <v>162</v>
      </c>
      <c r="B165" s="7" t="s">
        <v>118</v>
      </c>
      <c r="C165" s="7" t="str">
        <f>VLOOKUP(B165,[2]Лист1!$B$3:$E$532,1,0)</f>
        <v>Лантрат Ирина Ивановна</v>
      </c>
      <c r="D165" s="7">
        <f>VLOOKUP(C165,[2]Лист1!$B$3:$E$532,3,0)</f>
        <v>0</v>
      </c>
      <c r="E165" s="7"/>
      <c r="F165" s="7"/>
      <c r="G165" s="24" t="s">
        <v>7</v>
      </c>
      <c r="H165" s="24"/>
      <c r="I165" s="10" t="s">
        <v>8</v>
      </c>
      <c r="J165" s="9">
        <v>43097</v>
      </c>
      <c r="K165" s="11">
        <v>271</v>
      </c>
      <c r="L165" s="10" t="s">
        <v>8</v>
      </c>
      <c r="M165" s="9">
        <v>43827</v>
      </c>
      <c r="N165" s="11" t="s">
        <v>368</v>
      </c>
      <c r="O165" s="9">
        <f>M165+365*2</f>
        <v>44557</v>
      </c>
      <c r="P165" s="23" t="str">
        <f t="shared" si="5"/>
        <v>дистанции горные</v>
      </c>
      <c r="R165" s="23"/>
      <c r="S165" s="47" t="e">
        <f>VLOOKUP($B165,[1]Лист1!$B$5:$G$100,5,0)</f>
        <v>#N/A</v>
      </c>
      <c r="T165" s="47" t="e">
        <f>VLOOKUP($B165,[1]Лист1!$B$5:$G$100,5,0)</f>
        <v>#N/A</v>
      </c>
      <c r="U165" s="23"/>
    </row>
    <row r="166" spans="1:256" x14ac:dyDescent="0.25">
      <c r="A166" s="6">
        <v>163</v>
      </c>
      <c r="B166" s="7" t="s">
        <v>363</v>
      </c>
      <c r="C166" s="7" t="str">
        <f>VLOOKUP(B166,[2]Лист1!$B$3:$E$532,1,0)</f>
        <v>Лапина Мария Александровна</v>
      </c>
      <c r="D166" s="7" t="str">
        <f>VLOOKUP(C166,[2]Лист1!$B$3:$E$532,3,0)</f>
        <v>спортивный туризм</v>
      </c>
      <c r="E166" s="7"/>
      <c r="F166" s="7"/>
      <c r="G166" s="24" t="s">
        <v>10</v>
      </c>
      <c r="H166" s="24"/>
      <c r="I166" s="10" t="s">
        <v>8</v>
      </c>
      <c r="J166" s="9">
        <v>43349</v>
      </c>
      <c r="K166" s="11" t="s">
        <v>34</v>
      </c>
      <c r="L166" s="10" t="s">
        <v>8</v>
      </c>
      <c r="M166" s="9">
        <v>43349</v>
      </c>
      <c r="N166" s="11" t="s">
        <v>34</v>
      </c>
      <c r="O166" s="9">
        <f>M166+365*2</f>
        <v>44079</v>
      </c>
      <c r="P166" s="23" t="str">
        <f t="shared" si="5"/>
        <v>дистанции пешеходные</v>
      </c>
      <c r="R166" s="23"/>
      <c r="S166" s="47">
        <f>VLOOKUP($B166,[1]Лист1!$B$5:$G$100,5,0)</f>
        <v>178</v>
      </c>
      <c r="T166" s="47">
        <f>VLOOKUP($B166,[1]Лист1!$B$5:$G$100,5,0)</f>
        <v>178</v>
      </c>
      <c r="U166" s="23"/>
    </row>
    <row r="167" spans="1:256" x14ac:dyDescent="0.25">
      <c r="A167" s="6">
        <v>164</v>
      </c>
      <c r="B167" s="24" t="s">
        <v>119</v>
      </c>
      <c r="C167" s="7" t="str">
        <f>VLOOKUP(B167,[2]Лист1!$B$3:$E$532,1,0)</f>
        <v>Лапшина Елизавета Викторовна</v>
      </c>
      <c r="D167" s="7" t="str">
        <f>VLOOKUP(C167,[2]Лист1!$B$3:$E$532,3,0)</f>
        <v>спортивный туризм</v>
      </c>
      <c r="E167" s="7">
        <v>1998</v>
      </c>
      <c r="F167" s="7">
        <v>22</v>
      </c>
      <c r="G167" s="24" t="s">
        <v>10</v>
      </c>
      <c r="H167" s="24"/>
      <c r="I167" s="10" t="s">
        <v>18</v>
      </c>
      <c r="J167" s="9">
        <v>43244</v>
      </c>
      <c r="K167" s="11">
        <v>117</v>
      </c>
      <c r="L167" s="10" t="s">
        <v>18</v>
      </c>
      <c r="M167" s="54">
        <v>43244</v>
      </c>
      <c r="N167" s="11">
        <v>117</v>
      </c>
      <c r="O167" s="9">
        <f>M167+365*2</f>
        <v>43974</v>
      </c>
      <c r="P167" s="23" t="str">
        <f t="shared" si="5"/>
        <v>дистанции пешеходные</v>
      </c>
      <c r="R167" s="23"/>
      <c r="S167" s="47">
        <f>VLOOKUP($B167,[1]Лист1!$B$5:$G$100,5,0)</f>
        <v>52</v>
      </c>
      <c r="T167" s="47">
        <f>VLOOKUP($B167,[1]Лист1!$B$5:$G$100,5,0)</f>
        <v>52</v>
      </c>
      <c r="U167" s="23"/>
    </row>
    <row r="168" spans="1:256" x14ac:dyDescent="0.25">
      <c r="A168" s="6">
        <v>165</v>
      </c>
      <c r="B168" s="7" t="s">
        <v>120</v>
      </c>
      <c r="C168" s="7" t="str">
        <f>VLOOKUP(B168,[2]Лист1!$B$3:$E$532,1,0)</f>
        <v>Легкобыт Николай Владимирович</v>
      </c>
      <c r="D168" s="7" t="str">
        <f>VLOOKUP(C168,[2]Лист1!$B$3:$E$532,3,0)</f>
        <v>спортивный туризм</v>
      </c>
      <c r="E168" s="7">
        <v>1980</v>
      </c>
      <c r="F168" s="7">
        <v>40</v>
      </c>
      <c r="G168" s="24" t="s">
        <v>10</v>
      </c>
      <c r="H168" s="24"/>
      <c r="I168" s="10" t="s">
        <v>18</v>
      </c>
      <c r="J168" s="9">
        <v>43336</v>
      </c>
      <c r="K168" s="11" t="s">
        <v>30</v>
      </c>
      <c r="L168" s="10" t="s">
        <v>18</v>
      </c>
      <c r="M168" s="9">
        <v>43336</v>
      </c>
      <c r="N168" s="11" t="s">
        <v>30</v>
      </c>
      <c r="O168" s="9">
        <f>M168+365*2</f>
        <v>44066</v>
      </c>
      <c r="P168" s="23" t="str">
        <f t="shared" si="5"/>
        <v>дистанции пешеходные</v>
      </c>
      <c r="R168" s="23"/>
      <c r="S168" s="47">
        <f>VLOOKUP($B168,[1]Лист1!$B$5:$G$100,5,0)</f>
        <v>32</v>
      </c>
      <c r="T168" s="47">
        <f>VLOOKUP($B168,[1]Лист1!$B$5:$G$100,5,0)</f>
        <v>32</v>
      </c>
      <c r="U168" s="23"/>
    </row>
    <row r="169" spans="1:256" x14ac:dyDescent="0.25">
      <c r="A169" s="6">
        <v>166</v>
      </c>
      <c r="B169" s="7" t="s">
        <v>121</v>
      </c>
      <c r="C169" s="7" t="str">
        <f>VLOOKUP(B169,[2]Лист1!$B$3:$E$532,1,0)</f>
        <v>Леонов Егор Александрович</v>
      </c>
      <c r="D169" s="7" t="str">
        <f>VLOOKUP(C169,[2]Лист1!$B$3:$E$532,3,0)</f>
        <v>спортивный туризм</v>
      </c>
      <c r="E169" s="7">
        <v>1998</v>
      </c>
      <c r="F169" s="7">
        <v>22</v>
      </c>
      <c r="G169" s="24" t="s">
        <v>10</v>
      </c>
      <c r="H169" s="24"/>
      <c r="I169" s="10" t="s">
        <v>15</v>
      </c>
      <c r="J169" s="9">
        <v>42606</v>
      </c>
      <c r="K169" s="10">
        <v>167</v>
      </c>
      <c r="L169" s="10" t="s">
        <v>15</v>
      </c>
      <c r="M169" s="9">
        <v>43701</v>
      </c>
      <c r="N169" s="11" t="s">
        <v>366</v>
      </c>
      <c r="O169" s="9">
        <f>M169+365</f>
        <v>44066</v>
      </c>
      <c r="P169" s="23" t="str">
        <f t="shared" si="5"/>
        <v>дистанции пешеходные</v>
      </c>
      <c r="R169" s="23"/>
      <c r="S169" s="47" t="e">
        <f>VLOOKUP($B169,[1]Лист1!$B$5:$G$100,5,0)</f>
        <v>#N/A</v>
      </c>
      <c r="T169" s="47" t="e">
        <f>VLOOKUP($B169,[1]Лист1!$B$5:$G$100,5,0)</f>
        <v>#N/A</v>
      </c>
      <c r="U169" s="23"/>
    </row>
    <row r="170" spans="1:256" s="42" customFormat="1" x14ac:dyDescent="0.25">
      <c r="A170" s="6">
        <v>167</v>
      </c>
      <c r="B170" s="7" t="s">
        <v>122</v>
      </c>
      <c r="C170" s="7" t="str">
        <f>VLOOKUP(B170,[2]Лист1!$B$3:$E$532,1,0)</f>
        <v>Леонов Максим Александрович</v>
      </c>
      <c r="D170" s="7">
        <f>VLOOKUP(C170,[2]Лист1!$B$3:$E$532,3,0)</f>
        <v>0</v>
      </c>
      <c r="E170" s="7">
        <v>2003</v>
      </c>
      <c r="F170" s="7">
        <v>17</v>
      </c>
      <c r="G170" s="24" t="s">
        <v>10</v>
      </c>
      <c r="H170" s="24"/>
      <c r="I170" s="10" t="s">
        <v>15</v>
      </c>
      <c r="J170" s="12">
        <v>43914</v>
      </c>
      <c r="K170" s="11" t="s">
        <v>408</v>
      </c>
      <c r="L170" s="10" t="s">
        <v>15</v>
      </c>
      <c r="M170" s="12">
        <v>43914</v>
      </c>
      <c r="N170" s="11" t="s">
        <v>408</v>
      </c>
      <c r="O170" s="9">
        <f>M170+365</f>
        <v>44279</v>
      </c>
      <c r="P170" s="23" t="str">
        <f t="shared" si="5"/>
        <v>дистанции пешеходные</v>
      </c>
      <c r="Q170" s="5"/>
      <c r="R170" s="5"/>
      <c r="S170" s="47">
        <f>VLOOKUP($B170,[1]Лист1!$B$5:$G$100,5,0)</f>
        <v>0</v>
      </c>
      <c r="T170" s="47">
        <f>VLOOKUP($B170,[1]Лист1!$B$5:$G$100,5,0)</f>
        <v>0</v>
      </c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  <c r="HT170" s="5"/>
      <c r="HU170" s="5"/>
      <c r="HV170" s="5"/>
      <c r="HW170" s="5"/>
      <c r="HX170" s="5"/>
      <c r="HY170" s="5"/>
      <c r="HZ170" s="5"/>
      <c r="IA170" s="5"/>
      <c r="IB170" s="5"/>
      <c r="IC170" s="5"/>
      <c r="ID170" s="5"/>
      <c r="IE170" s="5"/>
      <c r="IF170" s="5"/>
      <c r="IG170" s="5"/>
      <c r="IH170" s="5"/>
      <c r="II170" s="5"/>
      <c r="IJ170" s="5"/>
      <c r="IK170" s="5"/>
      <c r="IL170" s="5"/>
      <c r="IM170" s="5"/>
      <c r="IN170" s="5"/>
      <c r="IO170" s="5"/>
      <c r="IP170" s="5"/>
      <c r="IQ170" s="5"/>
      <c r="IR170" s="5"/>
      <c r="IS170" s="5"/>
      <c r="IT170" s="5"/>
      <c r="IU170" s="5"/>
      <c r="IV170" s="5"/>
    </row>
    <row r="171" spans="1:256" x14ac:dyDescent="0.25">
      <c r="A171" s="6">
        <v>168</v>
      </c>
      <c r="B171" s="24" t="s">
        <v>248</v>
      </c>
      <c r="C171" s="7" t="str">
        <f>VLOOKUP(B171,[2]Лист1!$B$3:$E$532,1,0)</f>
        <v>Лиманский Александр Николаевич</v>
      </c>
      <c r="D171" s="7">
        <f>VLOOKUP(C171,[2]Лист1!$B$3:$E$532,3,0)</f>
        <v>0</v>
      </c>
      <c r="E171" s="7"/>
      <c r="F171" s="7"/>
      <c r="G171" s="24" t="s">
        <v>14</v>
      </c>
      <c r="H171" s="24"/>
      <c r="I171" s="10" t="s">
        <v>15</v>
      </c>
      <c r="J171" s="9">
        <v>43349</v>
      </c>
      <c r="K171" s="11" t="s">
        <v>34</v>
      </c>
      <c r="L171" s="10" t="s">
        <v>266</v>
      </c>
      <c r="M171" s="9"/>
      <c r="N171" s="11"/>
      <c r="O171" s="9"/>
      <c r="P171" s="23" t="str">
        <f t="shared" si="5"/>
        <v/>
      </c>
      <c r="R171" s="23"/>
      <c r="S171" s="47" t="e">
        <f>VLOOKUP($B171,[1]Лист1!$B$5:$G$100,5,0)</f>
        <v>#N/A</v>
      </c>
      <c r="T171" s="47" t="e">
        <f>VLOOKUP($B171,[1]Лист1!$B$5:$G$100,5,0)</f>
        <v>#N/A</v>
      </c>
      <c r="U171" s="23"/>
    </row>
    <row r="172" spans="1:256" x14ac:dyDescent="0.25">
      <c r="A172" s="6">
        <v>169</v>
      </c>
      <c r="B172" s="24" t="s">
        <v>123</v>
      </c>
      <c r="C172" s="7" t="str">
        <f>VLOOKUP(B172,[2]Лист1!$B$3:$E$532,1,0)</f>
        <v>Липинская Олеся Александровна</v>
      </c>
      <c r="D172" s="7" t="str">
        <f>VLOOKUP(C172,[2]Лист1!$B$3:$E$532,3,0)</f>
        <v>спортивный туризм</v>
      </c>
      <c r="E172" s="7">
        <v>1996</v>
      </c>
      <c r="F172" s="7">
        <v>24</v>
      </c>
      <c r="G172" s="24" t="s">
        <v>10</v>
      </c>
      <c r="H172" s="24"/>
      <c r="I172" s="10" t="s">
        <v>15</v>
      </c>
      <c r="J172" s="9">
        <v>42606</v>
      </c>
      <c r="K172" s="10">
        <v>167</v>
      </c>
      <c r="L172" s="10" t="s">
        <v>15</v>
      </c>
      <c r="M172" s="9">
        <v>43701</v>
      </c>
      <c r="N172" s="11" t="s">
        <v>366</v>
      </c>
      <c r="O172" s="9">
        <f>M172+365</f>
        <v>44066</v>
      </c>
      <c r="P172" s="23" t="str">
        <f t="shared" si="5"/>
        <v>дистанции пешеходные</v>
      </c>
      <c r="R172" s="23"/>
      <c r="S172" s="47" t="e">
        <f>VLOOKUP($B172,[1]Лист1!$B$5:$G$100,5,0)</f>
        <v>#N/A</v>
      </c>
      <c r="T172" s="47" t="e">
        <f>VLOOKUP($B172,[1]Лист1!$B$5:$G$100,5,0)</f>
        <v>#N/A</v>
      </c>
      <c r="U172" s="23"/>
    </row>
    <row r="173" spans="1:256" x14ac:dyDescent="0.25">
      <c r="A173" s="6">
        <v>170</v>
      </c>
      <c r="B173" s="24" t="s">
        <v>311</v>
      </c>
      <c r="C173" s="7" t="str">
        <f>VLOOKUP(B173,[2]Лист1!$B$3:$E$532,1,0)</f>
        <v>Лисова Татьяна Павловна</v>
      </c>
      <c r="D173" s="7">
        <f>VLOOKUP(C173,[2]Лист1!$B$3:$E$532,3,0)</f>
        <v>0</v>
      </c>
      <c r="E173" s="7"/>
      <c r="F173" s="7"/>
      <c r="G173" s="24" t="s">
        <v>7</v>
      </c>
      <c r="H173" s="24"/>
      <c r="I173" s="10" t="s">
        <v>15</v>
      </c>
      <c r="J173" s="9">
        <v>43577</v>
      </c>
      <c r="K173" s="11" t="s">
        <v>301</v>
      </c>
      <c r="L173" s="10" t="s">
        <v>15</v>
      </c>
      <c r="M173" s="52">
        <v>43577</v>
      </c>
      <c r="N173" s="11" t="s">
        <v>301</v>
      </c>
      <c r="O173" s="9">
        <f>M173+365</f>
        <v>43942</v>
      </c>
      <c r="P173" s="23" t="str">
        <f t="shared" si="5"/>
        <v>дистанции горные</v>
      </c>
      <c r="R173" s="23"/>
      <c r="S173" s="47" t="e">
        <f>VLOOKUP($B173,[1]Лист1!$B$5:$G$100,5,0)</f>
        <v>#N/A</v>
      </c>
      <c r="T173" s="47" t="e">
        <f>VLOOKUP($B173,[1]Лист1!$B$5:$G$100,5,0)</f>
        <v>#N/A</v>
      </c>
      <c r="U173" s="23"/>
    </row>
    <row r="174" spans="1:256" x14ac:dyDescent="0.25">
      <c r="A174" s="6">
        <v>171</v>
      </c>
      <c r="B174" s="24" t="s">
        <v>124</v>
      </c>
      <c r="C174" s="7" t="str">
        <f>VLOOKUP(B174,[2]Лист1!$B$3:$E$532,1,0)</f>
        <v>Лисовская Елена Витальевна</v>
      </c>
      <c r="D174" s="7" t="str">
        <f>VLOOKUP(C174,[2]Лист1!$B$3:$E$532,3,0)</f>
        <v>спортивный туризм</v>
      </c>
      <c r="E174" s="7"/>
      <c r="F174" s="7"/>
      <c r="G174" s="24" t="s">
        <v>32</v>
      </c>
      <c r="H174" s="24"/>
      <c r="I174" s="10" t="s">
        <v>18</v>
      </c>
      <c r="J174" s="9">
        <v>43349</v>
      </c>
      <c r="K174" s="11" t="s">
        <v>34</v>
      </c>
      <c r="L174" s="10" t="s">
        <v>18</v>
      </c>
      <c r="M174" s="9">
        <v>43349</v>
      </c>
      <c r="N174" s="11" t="s">
        <v>34</v>
      </c>
      <c r="O174" s="9">
        <f>M174+365*2</f>
        <v>44079</v>
      </c>
      <c r="P174" s="23" t="str">
        <f t="shared" si="5"/>
        <v>дистанции водные</v>
      </c>
      <c r="R174" s="23"/>
      <c r="S174" s="47" t="e">
        <f>VLOOKUP($B174,[1]Лист1!$B$5:$G$100,5,0)</f>
        <v>#N/A</v>
      </c>
      <c r="T174" s="47" t="e">
        <f>VLOOKUP($B174,[1]Лист1!$B$5:$G$100,5,0)</f>
        <v>#N/A</v>
      </c>
      <c r="U174" s="23"/>
    </row>
    <row r="175" spans="1:256" x14ac:dyDescent="0.25">
      <c r="A175" s="6">
        <v>172</v>
      </c>
      <c r="B175" s="44" t="s">
        <v>125</v>
      </c>
      <c r="C175" s="7" t="str">
        <f>VLOOKUP(B175,[2]Лист1!$B$3:$E$532,1,0)</f>
        <v>Литау Валерия Денисовна</v>
      </c>
      <c r="D175" s="7">
        <f>VLOOKUP(C175,[2]Лист1!$B$3:$E$532,3,0)</f>
        <v>0</v>
      </c>
      <c r="E175" s="7">
        <v>2003</v>
      </c>
      <c r="F175" s="7">
        <v>17</v>
      </c>
      <c r="G175" s="24" t="s">
        <v>10</v>
      </c>
      <c r="H175" s="24"/>
      <c r="I175" s="10" t="s">
        <v>15</v>
      </c>
      <c r="J175" s="9">
        <v>43563</v>
      </c>
      <c r="K175" s="11" t="s">
        <v>285</v>
      </c>
      <c r="L175" s="10" t="s">
        <v>15</v>
      </c>
      <c r="M175" s="52">
        <v>43563</v>
      </c>
      <c r="N175" s="11" t="s">
        <v>285</v>
      </c>
      <c r="O175" s="9">
        <f>M175+365</f>
        <v>43928</v>
      </c>
      <c r="P175" s="23" t="str">
        <f t="shared" si="5"/>
        <v>дистанции пешеходные</v>
      </c>
      <c r="R175" s="23"/>
      <c r="S175" s="47">
        <f>VLOOKUP($B175,[1]Лист1!$B$5:$G$100,5,0)</f>
        <v>0</v>
      </c>
      <c r="T175" s="47">
        <f>VLOOKUP($B175,[1]Лист1!$B$5:$G$100,5,0)</f>
        <v>0</v>
      </c>
      <c r="U175" s="23"/>
    </row>
    <row r="176" spans="1:256" x14ac:dyDescent="0.25">
      <c r="A176" s="6">
        <v>173</v>
      </c>
      <c r="B176" s="24" t="s">
        <v>352</v>
      </c>
      <c r="C176" s="7" t="str">
        <f>VLOOKUP(B176,[2]Лист1!$B$3:$E$532,1,0)</f>
        <v>Литвинцева Анна Викторовна</v>
      </c>
      <c r="D176" s="7">
        <f>VLOOKUP(C176,[2]Лист1!$B$3:$E$532,3,0)</f>
        <v>0</v>
      </c>
      <c r="E176" s="7"/>
      <c r="F176" s="7"/>
      <c r="G176" s="24" t="s">
        <v>7</v>
      </c>
      <c r="H176" s="24"/>
      <c r="I176" s="10" t="s">
        <v>15</v>
      </c>
      <c r="J176" s="9">
        <v>43605</v>
      </c>
      <c r="K176" s="11" t="s">
        <v>353</v>
      </c>
      <c r="L176" s="10" t="s">
        <v>15</v>
      </c>
      <c r="M176" s="54">
        <v>43605</v>
      </c>
      <c r="N176" s="11" t="s">
        <v>353</v>
      </c>
      <c r="O176" s="9">
        <f>M176+365</f>
        <v>43970</v>
      </c>
      <c r="P176" s="23" t="str">
        <f t="shared" si="5"/>
        <v>дистанции горные</v>
      </c>
      <c r="R176" s="23"/>
      <c r="S176" s="47" t="e">
        <f>VLOOKUP($B176,[1]Лист1!$B$5:$G$100,5,0)</f>
        <v>#N/A</v>
      </c>
      <c r="T176" s="47" t="e">
        <f>VLOOKUP($B176,[1]Лист1!$B$5:$G$100,5,0)</f>
        <v>#N/A</v>
      </c>
      <c r="U176" s="23"/>
    </row>
    <row r="177" spans="1:21" x14ac:dyDescent="0.25">
      <c r="A177" s="6">
        <v>174</v>
      </c>
      <c r="B177" s="7" t="s">
        <v>126</v>
      </c>
      <c r="C177" s="7" t="str">
        <f>VLOOKUP(B177,[2]Лист1!$B$3:$E$532,1,0)</f>
        <v>Логинов Алексей Александрович</v>
      </c>
      <c r="D177" s="7" t="str">
        <f>VLOOKUP(C177,[2]Лист1!$B$3:$E$532,3,0)</f>
        <v>спортивный туризм</v>
      </c>
      <c r="E177" s="7"/>
      <c r="F177" s="7"/>
      <c r="G177" s="24" t="s">
        <v>7</v>
      </c>
      <c r="H177" s="24"/>
      <c r="I177" s="10" t="s">
        <v>8</v>
      </c>
      <c r="J177" s="9">
        <v>39092</v>
      </c>
      <c r="K177" s="11">
        <v>53</v>
      </c>
      <c r="L177" s="10" t="s">
        <v>8</v>
      </c>
      <c r="M177" s="9">
        <v>43511</v>
      </c>
      <c r="N177" s="11" t="s">
        <v>25</v>
      </c>
      <c r="O177" s="9">
        <f>M177+365*2</f>
        <v>44241</v>
      </c>
      <c r="P177" s="23" t="str">
        <f t="shared" si="5"/>
        <v>дистанции горные</v>
      </c>
      <c r="R177" s="23"/>
      <c r="S177" s="47" t="e">
        <f>VLOOKUP($B177,[1]Лист1!$B$5:$G$100,5,0)</f>
        <v>#N/A</v>
      </c>
      <c r="T177" s="47" t="e">
        <f>VLOOKUP($B177,[1]Лист1!$B$5:$G$100,5,0)</f>
        <v>#N/A</v>
      </c>
      <c r="U177" s="23"/>
    </row>
    <row r="178" spans="1:21" x14ac:dyDescent="0.25">
      <c r="A178" s="6">
        <v>175</v>
      </c>
      <c r="B178" s="43" t="s">
        <v>332</v>
      </c>
      <c r="C178" s="7" t="str">
        <f>VLOOKUP(B178,[2]Лист1!$B$3:$E$532,1,0)</f>
        <v>Любимов Михаил Константинович</v>
      </c>
      <c r="D178" s="7">
        <f>VLOOKUP(C178,[2]Лист1!$B$3:$E$532,3,0)</f>
        <v>0</v>
      </c>
      <c r="E178" s="7"/>
      <c r="F178" s="7"/>
      <c r="G178" s="24" t="s">
        <v>315</v>
      </c>
      <c r="H178" s="24"/>
      <c r="I178" s="10" t="s">
        <v>15</v>
      </c>
      <c r="J178" s="9">
        <v>43577</v>
      </c>
      <c r="K178" s="11" t="s">
        <v>301</v>
      </c>
      <c r="L178" s="10" t="s">
        <v>15</v>
      </c>
      <c r="M178" s="52">
        <v>43577</v>
      </c>
      <c r="N178" s="11" t="s">
        <v>301</v>
      </c>
      <c r="O178" s="9">
        <f>M178+365</f>
        <v>43942</v>
      </c>
      <c r="P178" s="23" t="str">
        <f t="shared" si="5"/>
        <v>маршруты</v>
      </c>
      <c r="R178" s="23"/>
      <c r="S178" s="47" t="e">
        <f>VLOOKUP($B178,[1]Лист1!$B$5:$G$100,5,0)</f>
        <v>#N/A</v>
      </c>
      <c r="T178" s="47" t="e">
        <f>VLOOKUP($B178,[1]Лист1!$B$5:$G$100,5,0)</f>
        <v>#N/A</v>
      </c>
      <c r="U178" s="23"/>
    </row>
    <row r="179" spans="1:21" x14ac:dyDescent="0.25">
      <c r="A179" s="6">
        <v>176</v>
      </c>
      <c r="B179" s="7" t="s">
        <v>127</v>
      </c>
      <c r="C179" s="7" t="str">
        <f>VLOOKUP(B179,[2]Лист1!$B$3:$E$532,1,0)</f>
        <v>Майкова Екатерина Михайловна</v>
      </c>
      <c r="D179" s="7" t="str">
        <f>VLOOKUP(C179,[2]Лист1!$B$3:$E$532,3,0)</f>
        <v>спортивный туризм</v>
      </c>
      <c r="E179" s="7">
        <v>1988</v>
      </c>
      <c r="F179" s="7">
        <v>32</v>
      </c>
      <c r="G179" s="24" t="s">
        <v>10</v>
      </c>
      <c r="H179" s="24"/>
      <c r="I179" s="10" t="s">
        <v>18</v>
      </c>
      <c r="J179" s="9">
        <v>41345</v>
      </c>
      <c r="K179" s="8">
        <v>717</v>
      </c>
      <c r="L179" s="10" t="s">
        <v>18</v>
      </c>
      <c r="M179" s="9">
        <v>43511</v>
      </c>
      <c r="N179" s="11" t="s">
        <v>25</v>
      </c>
      <c r="O179" s="9">
        <f>M179+365*2</f>
        <v>44241</v>
      </c>
      <c r="P179" s="23" t="str">
        <f t="shared" si="5"/>
        <v>дистанции пешеходные</v>
      </c>
      <c r="R179" s="23"/>
      <c r="S179" s="47" t="e">
        <f>VLOOKUP($B179,[1]Лист1!$B$5:$G$100,5,0)</f>
        <v>#N/A</v>
      </c>
      <c r="T179" s="47" t="e">
        <f>VLOOKUP($B179,[1]Лист1!$B$5:$G$100,5,0)</f>
        <v>#N/A</v>
      </c>
      <c r="U179" s="23"/>
    </row>
    <row r="180" spans="1:21" x14ac:dyDescent="0.25">
      <c r="A180" s="6">
        <v>177</v>
      </c>
      <c r="B180" s="7" t="s">
        <v>279</v>
      </c>
      <c r="C180" s="7" t="str">
        <f>VLOOKUP(B180,[2]Лист1!$B$3:$E$532,1,0)</f>
        <v>Макаров Федор Максимович</v>
      </c>
      <c r="D180" s="7">
        <f>VLOOKUP(C180,[2]Лист1!$B$3:$E$532,3,0)</f>
        <v>0</v>
      </c>
      <c r="E180" s="7"/>
      <c r="F180" s="7"/>
      <c r="G180" s="24" t="s">
        <v>10</v>
      </c>
      <c r="H180" s="24"/>
      <c r="I180" s="10" t="s">
        <v>15</v>
      </c>
      <c r="J180" s="9">
        <v>43531</v>
      </c>
      <c r="K180" s="11" t="s">
        <v>283</v>
      </c>
      <c r="L180" s="10" t="s">
        <v>15</v>
      </c>
      <c r="M180" s="9">
        <v>43897</v>
      </c>
      <c r="N180" s="11" t="s">
        <v>25</v>
      </c>
      <c r="O180" s="9">
        <f>M180+365</f>
        <v>44262</v>
      </c>
      <c r="P180" s="23" t="str">
        <f t="shared" si="5"/>
        <v>дистанции пешеходные</v>
      </c>
      <c r="R180" s="23"/>
      <c r="S180" s="47">
        <f>VLOOKUP($B180,[1]Лист1!$B$5:$G$100,5,0)</f>
        <v>0</v>
      </c>
      <c r="T180" s="47">
        <f>VLOOKUP($B180,[1]Лист1!$B$5:$G$100,5,0)</f>
        <v>0</v>
      </c>
      <c r="U180" s="23"/>
    </row>
    <row r="181" spans="1:21" x14ac:dyDescent="0.25">
      <c r="A181" s="6">
        <v>178</v>
      </c>
      <c r="B181" s="49" t="s">
        <v>128</v>
      </c>
      <c r="C181" s="7" t="str">
        <f>VLOOKUP(B181,[2]Лист1!$B$3:$E$532,1,0)</f>
        <v>Макейкина Людмила Геннадьевна</v>
      </c>
      <c r="D181" s="7" t="str">
        <f>VLOOKUP(C181,[2]Лист1!$B$3:$E$532,3,0)</f>
        <v>спортивный туризм</v>
      </c>
      <c r="E181" s="7">
        <v>1990</v>
      </c>
      <c r="F181" s="7">
        <v>30</v>
      </c>
      <c r="G181" s="24" t="s">
        <v>10</v>
      </c>
      <c r="H181" s="24"/>
      <c r="I181" s="10" t="s">
        <v>18</v>
      </c>
      <c r="J181" s="9">
        <v>43178</v>
      </c>
      <c r="K181" s="11">
        <v>49</v>
      </c>
      <c r="L181" s="10" t="s">
        <v>18</v>
      </c>
      <c r="M181" s="51">
        <v>43178</v>
      </c>
      <c r="N181" s="11">
        <v>49</v>
      </c>
      <c r="O181" s="9">
        <f>M181+365*2</f>
        <v>43908</v>
      </c>
      <c r="P181" s="23" t="str">
        <f t="shared" si="5"/>
        <v>дистанции пешеходные</v>
      </c>
      <c r="R181" s="23"/>
      <c r="S181" s="47">
        <f>VLOOKUP($B181,[1]Лист1!$B$5:$G$100,5,0)</f>
        <v>57</v>
      </c>
      <c r="T181" s="47">
        <f>VLOOKUP($B181,[1]Лист1!$B$5:$G$100,5,0)</f>
        <v>57</v>
      </c>
      <c r="U181" s="23"/>
    </row>
    <row r="182" spans="1:21" x14ac:dyDescent="0.25">
      <c r="A182" s="6">
        <v>179</v>
      </c>
      <c r="B182" s="43" t="s">
        <v>333</v>
      </c>
      <c r="C182" s="7" t="str">
        <f>VLOOKUP(B182,[2]Лист1!$B$3:$E$532,1,0)</f>
        <v>Малина Даниил Евгеньевич</v>
      </c>
      <c r="D182" s="7">
        <f>VLOOKUP(C182,[2]Лист1!$B$3:$E$532,3,0)</f>
        <v>0</v>
      </c>
      <c r="E182" s="7"/>
      <c r="F182" s="7"/>
      <c r="G182" s="24" t="s">
        <v>7</v>
      </c>
      <c r="H182" s="24"/>
      <c r="I182" s="10" t="s">
        <v>15</v>
      </c>
      <c r="J182" s="9">
        <v>43577</v>
      </c>
      <c r="K182" s="11" t="s">
        <v>301</v>
      </c>
      <c r="L182" s="10" t="s">
        <v>15</v>
      </c>
      <c r="M182" s="52">
        <v>43577</v>
      </c>
      <c r="N182" s="11" t="s">
        <v>301</v>
      </c>
      <c r="O182" s="9">
        <f>M182+365</f>
        <v>43942</v>
      </c>
      <c r="P182" s="23" t="str">
        <f t="shared" si="5"/>
        <v>дистанции горные</v>
      </c>
      <c r="R182" s="23"/>
      <c r="S182" s="47" t="e">
        <f>VLOOKUP($B182,[1]Лист1!$B$5:$G$100,5,0)</f>
        <v>#N/A</v>
      </c>
      <c r="T182" s="47" t="e">
        <f>VLOOKUP($B182,[1]Лист1!$B$5:$G$100,5,0)</f>
        <v>#N/A</v>
      </c>
      <c r="U182" s="23"/>
    </row>
    <row r="183" spans="1:21" x14ac:dyDescent="0.25">
      <c r="A183" s="6">
        <v>180</v>
      </c>
      <c r="B183" s="7" t="s">
        <v>129</v>
      </c>
      <c r="C183" s="7" t="str">
        <f>VLOOKUP(B183,[2]Лист1!$B$3:$E$532,1,0)</f>
        <v>Малинин Виктор Алексеевич</v>
      </c>
      <c r="D183" s="7" t="str">
        <f>VLOOKUP(C183,[2]Лист1!$B$3:$E$532,3,0)</f>
        <v>спортивный туризм</v>
      </c>
      <c r="E183" s="7"/>
      <c r="F183" s="7"/>
      <c r="G183" s="24" t="s">
        <v>7</v>
      </c>
      <c r="H183" s="24"/>
      <c r="I183" s="10" t="s">
        <v>18</v>
      </c>
      <c r="J183" s="9">
        <v>36999</v>
      </c>
      <c r="K183" s="8">
        <v>24</v>
      </c>
      <c r="L183" s="10" t="s">
        <v>18</v>
      </c>
      <c r="M183" s="9">
        <v>43511</v>
      </c>
      <c r="N183" s="11" t="s">
        <v>25</v>
      </c>
      <c r="O183" s="9">
        <f>M183+365*2</f>
        <v>44241</v>
      </c>
      <c r="P183" s="23" t="str">
        <f t="shared" si="5"/>
        <v>дистанции горные</v>
      </c>
      <c r="R183" s="23"/>
      <c r="S183" s="47" t="e">
        <f>VLOOKUP($B183,[1]Лист1!$B$5:$G$100,5,0)</f>
        <v>#N/A</v>
      </c>
      <c r="T183" s="47" t="e">
        <f>VLOOKUP($B183,[1]Лист1!$B$5:$G$100,5,0)</f>
        <v>#N/A</v>
      </c>
      <c r="U183" s="23"/>
    </row>
    <row r="184" spans="1:21" x14ac:dyDescent="0.25">
      <c r="A184" s="6">
        <v>181</v>
      </c>
      <c r="B184" s="43" t="s">
        <v>334</v>
      </c>
      <c r="C184" s="7" t="str">
        <f>VLOOKUP(B184,[2]Лист1!$B$3:$E$532,1,0)</f>
        <v>Малыгина Елена Владимировна</v>
      </c>
      <c r="D184" s="7">
        <f>VLOOKUP(C184,[2]Лист1!$B$3:$E$532,3,0)</f>
        <v>0</v>
      </c>
      <c r="E184" s="7"/>
      <c r="F184" s="7"/>
      <c r="G184" s="24" t="s">
        <v>7</v>
      </c>
      <c r="H184" s="24"/>
      <c r="I184" s="10" t="s">
        <v>15</v>
      </c>
      <c r="J184" s="9">
        <v>43577</v>
      </c>
      <c r="K184" s="11" t="s">
        <v>301</v>
      </c>
      <c r="L184" s="10" t="s">
        <v>15</v>
      </c>
      <c r="M184" s="52">
        <v>43577</v>
      </c>
      <c r="N184" s="11" t="s">
        <v>301</v>
      </c>
      <c r="O184" s="9">
        <f>M184+365</f>
        <v>43942</v>
      </c>
      <c r="P184" s="23" t="str">
        <f t="shared" si="5"/>
        <v>дистанции горные</v>
      </c>
      <c r="R184" s="23"/>
      <c r="S184" s="47" t="e">
        <f>VLOOKUP($B184,[1]Лист1!$B$5:$G$100,5,0)</f>
        <v>#N/A</v>
      </c>
      <c r="T184" s="47" t="e">
        <f>VLOOKUP($B184,[1]Лист1!$B$5:$G$100,5,0)</f>
        <v>#N/A</v>
      </c>
      <c r="U184" s="23"/>
    </row>
    <row r="185" spans="1:21" x14ac:dyDescent="0.25">
      <c r="A185" s="6">
        <v>182</v>
      </c>
      <c r="B185" s="43" t="s">
        <v>405</v>
      </c>
      <c r="C185" s="7" t="e">
        <f>VLOOKUP(B185,[2]Лист1!$B$3:$E$532,1,0)</f>
        <v>#N/A</v>
      </c>
      <c r="D185" s="7" t="e">
        <f>VLOOKUP(C185,[2]Лист1!$B$3:$E$532,3,0)</f>
        <v>#N/A</v>
      </c>
      <c r="E185" s="7"/>
      <c r="F185" s="7"/>
      <c r="G185" s="24"/>
      <c r="H185" s="24"/>
      <c r="I185" s="10" t="s">
        <v>15</v>
      </c>
      <c r="J185" s="9">
        <v>44001</v>
      </c>
      <c r="K185" s="11" t="s">
        <v>406</v>
      </c>
      <c r="L185" s="10" t="s">
        <v>15</v>
      </c>
      <c r="M185" s="9">
        <v>44001</v>
      </c>
      <c r="N185" s="11" t="s">
        <v>406</v>
      </c>
      <c r="O185" s="9">
        <f>M185+365</f>
        <v>44366</v>
      </c>
      <c r="P185" s="23">
        <f t="shared" si="5"/>
        <v>0</v>
      </c>
      <c r="R185" s="23"/>
      <c r="U185" s="23"/>
    </row>
    <row r="186" spans="1:21" x14ac:dyDescent="0.25">
      <c r="A186" s="6">
        <v>183</v>
      </c>
      <c r="B186" s="7" t="s">
        <v>130</v>
      </c>
      <c r="C186" s="7" t="str">
        <f>VLOOKUP(B186,[2]Лист1!$B$3:$E$532,1,0)</f>
        <v>Марабян Виктория Андреевна</v>
      </c>
      <c r="D186" s="7" t="str">
        <f>VLOOKUP(C186,[2]Лист1!$B$3:$E$532,3,0)</f>
        <v>спортивный туризм</v>
      </c>
      <c r="E186" s="7">
        <v>1991</v>
      </c>
      <c r="F186" s="7">
        <v>29</v>
      </c>
      <c r="G186" s="24" t="s">
        <v>10</v>
      </c>
      <c r="H186" s="24"/>
      <c r="I186" s="10" t="s">
        <v>15</v>
      </c>
      <c r="J186" s="9">
        <v>40966</v>
      </c>
      <c r="K186" s="8">
        <v>575</v>
      </c>
      <c r="L186" s="10" t="s">
        <v>15</v>
      </c>
      <c r="M186" s="9">
        <v>43876</v>
      </c>
      <c r="N186" s="11" t="s">
        <v>378</v>
      </c>
      <c r="O186" s="9">
        <f>M186+365</f>
        <v>44241</v>
      </c>
      <c r="P186" s="23" t="str">
        <f t="shared" si="5"/>
        <v>дистанции пешеходные</v>
      </c>
      <c r="R186" s="23"/>
      <c r="S186" s="47" t="e">
        <f>VLOOKUP($B186,[1]Лист1!$B$5:$G$100,5,0)</f>
        <v>#N/A</v>
      </c>
      <c r="T186" s="47" t="e">
        <f>VLOOKUP($B186,[1]Лист1!$B$5:$G$100,5,0)</f>
        <v>#N/A</v>
      </c>
      <c r="U186" s="23"/>
    </row>
    <row r="187" spans="1:21" x14ac:dyDescent="0.25">
      <c r="A187" s="6">
        <v>184</v>
      </c>
      <c r="B187" s="24" t="s">
        <v>131</v>
      </c>
      <c r="C187" s="7" t="str">
        <f>VLOOKUP(B187,[2]Лист1!$B$3:$E$532,1,0)</f>
        <v>Маркарьянц Наталья Михайловна</v>
      </c>
      <c r="D187" s="7" t="str">
        <f>VLOOKUP(C187,[2]Лист1!$B$3:$E$532,3,0)</f>
        <v>спортивный туризм</v>
      </c>
      <c r="E187" s="7"/>
      <c r="F187" s="7"/>
      <c r="G187" s="24" t="s">
        <v>14</v>
      </c>
      <c r="H187" s="24"/>
      <c r="I187" s="10" t="s">
        <v>15</v>
      </c>
      <c r="J187" s="12">
        <v>42606</v>
      </c>
      <c r="K187" s="11">
        <v>167</v>
      </c>
      <c r="L187" s="10" t="s">
        <v>15</v>
      </c>
      <c r="M187" s="9">
        <v>43701</v>
      </c>
      <c r="N187" s="11" t="s">
        <v>366</v>
      </c>
      <c r="O187" s="9">
        <f>M187+365</f>
        <v>44066</v>
      </c>
      <c r="P187" s="23" t="str">
        <f t="shared" si="5"/>
        <v>дистанции на средствах передвижения (авто)</v>
      </c>
      <c r="R187" s="23"/>
      <c r="S187" s="47" t="e">
        <f>VLOOKUP($B187,[1]Лист1!$B$5:$G$100,5,0)</f>
        <v>#N/A</v>
      </c>
      <c r="T187" s="47" t="e">
        <f>VLOOKUP($B187,[1]Лист1!$B$5:$G$100,5,0)</f>
        <v>#N/A</v>
      </c>
      <c r="U187" s="23"/>
    </row>
    <row r="188" spans="1:21" x14ac:dyDescent="0.25">
      <c r="A188" s="6">
        <v>185</v>
      </c>
      <c r="B188" s="45" t="s">
        <v>132</v>
      </c>
      <c r="C188" s="7" t="str">
        <f>VLOOKUP(B188,[2]Лист1!$B$3:$E$532,1,0)</f>
        <v>Маркова Ольга Александровна</v>
      </c>
      <c r="D188" s="7" t="str">
        <f>VLOOKUP(C188,[2]Лист1!$B$3:$E$532,3,0)</f>
        <v>спортивный туризм</v>
      </c>
      <c r="E188" s="7"/>
      <c r="F188" s="7"/>
      <c r="G188" s="24" t="s">
        <v>14</v>
      </c>
      <c r="H188" s="24"/>
      <c r="I188" s="10" t="s">
        <v>15</v>
      </c>
      <c r="J188" s="12">
        <v>42825</v>
      </c>
      <c r="K188" s="11">
        <v>39</v>
      </c>
      <c r="L188" s="10" t="s">
        <v>15</v>
      </c>
      <c r="M188" s="51">
        <v>43555</v>
      </c>
      <c r="N188" s="11" t="s">
        <v>287</v>
      </c>
      <c r="O188" s="9">
        <f>M188+365</f>
        <v>43920</v>
      </c>
      <c r="P188" s="23" t="str">
        <f t="shared" si="5"/>
        <v>дистанции на средствах передвижения (авто)</v>
      </c>
      <c r="S188" s="47" t="e">
        <f>VLOOKUP($B188,[1]Лист1!$B$5:$G$100,5,0)</f>
        <v>#N/A</v>
      </c>
      <c r="T188" s="47" t="e">
        <f>VLOOKUP($B188,[1]Лист1!$B$5:$G$100,5,0)</f>
        <v>#N/A</v>
      </c>
    </row>
    <row r="189" spans="1:21" x14ac:dyDescent="0.25">
      <c r="A189" s="6">
        <v>186</v>
      </c>
      <c r="B189" s="24" t="s">
        <v>133</v>
      </c>
      <c r="C189" s="7" t="str">
        <f>VLOOKUP(B189,[2]Лист1!$B$3:$E$532,1,0)</f>
        <v>Мартюшев Леонид Борисович</v>
      </c>
      <c r="D189" s="7" t="str">
        <f>VLOOKUP(C189,[2]Лист1!$B$3:$E$532,3,0)</f>
        <v>спортивный туризм</v>
      </c>
      <c r="E189" s="7"/>
      <c r="F189" s="7"/>
      <c r="G189" s="24" t="s">
        <v>14</v>
      </c>
      <c r="H189" s="24"/>
      <c r="I189" s="10" t="s">
        <v>18</v>
      </c>
      <c r="J189" s="9">
        <v>43090</v>
      </c>
      <c r="K189" s="11">
        <v>259</v>
      </c>
      <c r="L189" s="10" t="s">
        <v>266</v>
      </c>
      <c r="M189" s="9"/>
      <c r="N189" s="11"/>
      <c r="O189" s="9"/>
      <c r="P189" s="23" t="str">
        <f t="shared" si="5"/>
        <v/>
      </c>
      <c r="R189" s="23"/>
      <c r="S189" s="47" t="e">
        <f>VLOOKUP($B189,[1]Лист1!$B$5:$G$100,5,0)</f>
        <v>#N/A</v>
      </c>
      <c r="T189" s="47" t="e">
        <f>VLOOKUP($B189,[1]Лист1!$B$5:$G$100,5,0)</f>
        <v>#N/A</v>
      </c>
      <c r="U189" s="23"/>
    </row>
    <row r="190" spans="1:21" x14ac:dyDescent="0.25">
      <c r="A190" s="6">
        <v>187</v>
      </c>
      <c r="B190" s="7" t="s">
        <v>134</v>
      </c>
      <c r="C190" s="7" t="str">
        <f>VLOOKUP(B190,[2]Лист1!$B$3:$E$532,1,0)</f>
        <v>Матыжонок Виктор Николаевич</v>
      </c>
      <c r="D190" s="7" t="str">
        <f>VLOOKUP(C190,[2]Лист1!$B$3:$E$532,3,0)</f>
        <v>спортивный туризм</v>
      </c>
      <c r="E190" s="7"/>
      <c r="F190" s="7"/>
      <c r="G190" s="24" t="s">
        <v>7</v>
      </c>
      <c r="H190" s="24"/>
      <c r="I190" s="10" t="s">
        <v>15</v>
      </c>
      <c r="J190" s="12">
        <v>41345</v>
      </c>
      <c r="K190" s="11">
        <v>717</v>
      </c>
      <c r="L190" s="10" t="s">
        <v>15</v>
      </c>
      <c r="M190" s="9">
        <v>43876</v>
      </c>
      <c r="N190" s="11" t="s">
        <v>378</v>
      </c>
      <c r="O190" s="9">
        <f>M190+365</f>
        <v>44241</v>
      </c>
      <c r="P190" s="23" t="str">
        <f t="shared" si="5"/>
        <v>дистанции горные</v>
      </c>
      <c r="R190" s="23"/>
      <c r="S190" s="47" t="e">
        <f>VLOOKUP($B190,[1]Лист1!$B$5:$G$100,5,0)</f>
        <v>#N/A</v>
      </c>
      <c r="T190" s="47" t="e">
        <f>VLOOKUP($B190,[1]Лист1!$B$5:$G$100,5,0)</f>
        <v>#N/A</v>
      </c>
      <c r="U190" s="23"/>
    </row>
    <row r="191" spans="1:21" x14ac:dyDescent="0.25">
      <c r="A191" s="6">
        <v>188</v>
      </c>
      <c r="B191" s="50" t="s">
        <v>135</v>
      </c>
      <c r="C191" s="7" t="str">
        <f>VLOOKUP(B191,[2]Лист1!$B$3:$E$532,1,0)</f>
        <v>Мацкевич Екатерина Сергеевна</v>
      </c>
      <c r="D191" s="7" t="str">
        <f>VLOOKUP(C191,[2]Лист1!$B$3:$E$532,3,0)</f>
        <v>спортивный туризм</v>
      </c>
      <c r="E191" s="7">
        <v>1977</v>
      </c>
      <c r="F191" s="7">
        <v>43</v>
      </c>
      <c r="G191" s="24" t="s">
        <v>10</v>
      </c>
      <c r="H191" s="24"/>
      <c r="I191" s="10" t="s">
        <v>15</v>
      </c>
      <c r="J191" s="9">
        <v>43178</v>
      </c>
      <c r="K191" s="11">
        <v>49</v>
      </c>
      <c r="L191" s="10" t="s">
        <v>15</v>
      </c>
      <c r="M191" s="51">
        <v>43555</v>
      </c>
      <c r="N191" s="11" t="s">
        <v>287</v>
      </c>
      <c r="O191" s="9">
        <f>M191+365</f>
        <v>43920</v>
      </c>
      <c r="P191" s="23" t="str">
        <f t="shared" si="5"/>
        <v>дистанции пешеходные</v>
      </c>
      <c r="S191" s="47">
        <f>VLOOKUP($B191,[1]Лист1!$B$5:$G$200,4,0)</f>
        <v>9</v>
      </c>
      <c r="T191" s="47">
        <f>VLOOKUP($B191,[1]Лист1!$B$5:$G$100,5,0)</f>
        <v>0</v>
      </c>
    </row>
    <row r="192" spans="1:21" x14ac:dyDescent="0.25">
      <c r="A192" s="6">
        <v>189</v>
      </c>
      <c r="B192" s="44" t="s">
        <v>136</v>
      </c>
      <c r="C192" s="7" t="str">
        <f>VLOOKUP(B192,[2]Лист1!$B$3:$E$532,1,0)</f>
        <v>Медведев Алексей Владимирович</v>
      </c>
      <c r="D192" s="7" t="str">
        <f>VLOOKUP(C192,[2]Лист1!$B$3:$E$532,3,0)</f>
        <v>спортивный туризм</v>
      </c>
      <c r="E192" s="7">
        <v>1987</v>
      </c>
      <c r="F192" s="7">
        <v>33</v>
      </c>
      <c r="G192" s="24" t="s">
        <v>10</v>
      </c>
      <c r="H192" s="24"/>
      <c r="I192" s="10" t="s">
        <v>15</v>
      </c>
      <c r="J192" s="9">
        <v>42865</v>
      </c>
      <c r="K192" s="8">
        <v>59</v>
      </c>
      <c r="L192" s="10" t="s">
        <v>15</v>
      </c>
      <c r="M192" s="54">
        <v>43614</v>
      </c>
      <c r="N192" s="11" t="s">
        <v>41</v>
      </c>
      <c r="O192" s="9">
        <f>M192+365</f>
        <v>43979</v>
      </c>
      <c r="P192" s="23" t="str">
        <f t="shared" si="5"/>
        <v>дистанции пешеходные</v>
      </c>
      <c r="R192" s="23"/>
      <c r="S192" s="47" t="e">
        <f>VLOOKUP($B192,[1]Лист1!$B$5:$G$100,5,0)</f>
        <v>#N/A</v>
      </c>
      <c r="T192" s="47" t="e">
        <f>VLOOKUP($B192,[1]Лист1!$B$5:$G$100,5,0)</f>
        <v>#N/A</v>
      </c>
      <c r="U192" s="23"/>
    </row>
    <row r="193" spans="1:21" x14ac:dyDescent="0.25">
      <c r="A193" s="6">
        <v>190</v>
      </c>
      <c r="B193" s="50" t="s">
        <v>137</v>
      </c>
      <c r="C193" s="7" t="str">
        <f>VLOOKUP(B193,[2]Лист1!$B$3:$E$532,1,0)</f>
        <v>Меньков Михаил Альбертович</v>
      </c>
      <c r="D193" s="7" t="str">
        <f>VLOOKUP(C193,[2]Лист1!$B$3:$E$532,3,0)</f>
        <v>спортивный туризм</v>
      </c>
      <c r="E193" s="7">
        <v>1977</v>
      </c>
      <c r="F193" s="7">
        <v>43</v>
      </c>
      <c r="G193" s="24" t="s">
        <v>10</v>
      </c>
      <c r="H193" s="24"/>
      <c r="I193" s="10" t="s">
        <v>18</v>
      </c>
      <c r="J193" s="9">
        <v>43178</v>
      </c>
      <c r="K193" s="11">
        <v>49</v>
      </c>
      <c r="L193" s="10" t="s">
        <v>18</v>
      </c>
      <c r="M193" s="51">
        <v>43178</v>
      </c>
      <c r="N193" s="11">
        <v>49</v>
      </c>
      <c r="O193" s="9">
        <f>M193+365*2</f>
        <v>43908</v>
      </c>
      <c r="P193" s="23" t="str">
        <f t="shared" si="5"/>
        <v>дистанции пешеходные</v>
      </c>
      <c r="R193" s="23"/>
      <c r="S193" s="47">
        <f>VLOOKUP($B193,[1]Лист1!$B$5:$G$200,4,0)</f>
        <v>24</v>
      </c>
      <c r="T193" s="47">
        <f>VLOOKUP($B193,[1]Лист1!$B$5:$G$100,5,0)</f>
        <v>24</v>
      </c>
      <c r="U193" s="23"/>
    </row>
    <row r="194" spans="1:21" x14ac:dyDescent="0.25">
      <c r="A194" s="6">
        <v>191</v>
      </c>
      <c r="B194" s="7" t="s">
        <v>138</v>
      </c>
      <c r="C194" s="7" t="str">
        <f>VLOOKUP(B194,[2]Лист1!$B$3:$E$532,1,0)</f>
        <v>Мержиевский Илья Владимирович</v>
      </c>
      <c r="D194" s="7" t="str">
        <f>VLOOKUP(C194,[2]Лист1!$B$3:$E$532,3,0)</f>
        <v>спортивный туризм</v>
      </c>
      <c r="E194" s="7">
        <v>1979</v>
      </c>
      <c r="F194" s="7">
        <v>41</v>
      </c>
      <c r="G194" s="24" t="s">
        <v>10</v>
      </c>
      <c r="H194" s="24"/>
      <c r="I194" s="10" t="s">
        <v>18</v>
      </c>
      <c r="J194" s="9">
        <v>41697</v>
      </c>
      <c r="K194" s="8">
        <v>597</v>
      </c>
      <c r="L194" s="10" t="s">
        <v>15</v>
      </c>
      <c r="M194" s="9">
        <v>43876</v>
      </c>
      <c r="N194" s="11" t="s">
        <v>378</v>
      </c>
      <c r="O194" s="9">
        <f>M194+365</f>
        <v>44241</v>
      </c>
      <c r="P194" s="23" t="str">
        <f t="shared" si="5"/>
        <v>дистанции пешеходные</v>
      </c>
      <c r="R194" s="23"/>
      <c r="S194" s="47" t="e">
        <f>VLOOKUP($B194,[1]Лист1!$B$5:$G$100,5,0)</f>
        <v>#N/A</v>
      </c>
      <c r="T194" s="47" t="e">
        <f>VLOOKUP($B194,[1]Лист1!$B$5:$G$100,5,0)</f>
        <v>#N/A</v>
      </c>
      <c r="U194" s="23"/>
    </row>
    <row r="195" spans="1:21" x14ac:dyDescent="0.25">
      <c r="A195" s="6">
        <v>192</v>
      </c>
      <c r="B195" s="7" t="s">
        <v>392</v>
      </c>
      <c r="C195" s="7" t="e">
        <f>VLOOKUP(B195,[2]Лист1!$B$3:$E$532,1,0)</f>
        <v>#N/A</v>
      </c>
      <c r="D195" s="7" t="e">
        <f>VLOOKUP(C195,[2]Лист1!$B$3:$E$532,3,0)</f>
        <v>#N/A</v>
      </c>
      <c r="E195" s="7"/>
      <c r="F195" s="7"/>
      <c r="G195" s="24" t="s">
        <v>32</v>
      </c>
      <c r="H195" s="24"/>
      <c r="I195" s="10" t="s">
        <v>15</v>
      </c>
      <c r="J195" s="12">
        <v>43892</v>
      </c>
      <c r="K195" s="11" t="s">
        <v>381</v>
      </c>
      <c r="L195" s="10" t="s">
        <v>15</v>
      </c>
      <c r="M195" s="9">
        <v>43892</v>
      </c>
      <c r="N195" s="11" t="s">
        <v>381</v>
      </c>
      <c r="O195" s="9">
        <f>M195+365</f>
        <v>44257</v>
      </c>
      <c r="P195" s="23" t="str">
        <f t="shared" si="5"/>
        <v>дистанции водные</v>
      </c>
      <c r="R195" s="23"/>
      <c r="S195" s="47" t="e">
        <f>VLOOKUP($B195,[1]Лист1!$B$5:$G$100,5,0)</f>
        <v>#N/A</v>
      </c>
      <c r="T195" s="47" t="e">
        <f>VLOOKUP($B195,[1]Лист1!$B$5:$G$100,5,0)</f>
        <v>#N/A</v>
      </c>
      <c r="U195" s="23"/>
    </row>
    <row r="196" spans="1:21" x14ac:dyDescent="0.25">
      <c r="A196" s="6">
        <v>193</v>
      </c>
      <c r="B196" s="43" t="s">
        <v>335</v>
      </c>
      <c r="C196" s="7" t="str">
        <f>VLOOKUP(B196,[2]Лист1!$B$3:$E$532,1,0)</f>
        <v>Мещерякова Ирина Евгеньевна</v>
      </c>
      <c r="D196" s="7">
        <f>VLOOKUP(C196,[2]Лист1!$B$3:$E$532,3,0)</f>
        <v>0</v>
      </c>
      <c r="E196" s="7"/>
      <c r="F196" s="7"/>
      <c r="G196" s="24" t="s">
        <v>7</v>
      </c>
      <c r="H196" s="24"/>
      <c r="I196" s="10" t="s">
        <v>15</v>
      </c>
      <c r="J196" s="9">
        <v>43577</v>
      </c>
      <c r="K196" s="11" t="s">
        <v>301</v>
      </c>
      <c r="L196" s="10" t="s">
        <v>15</v>
      </c>
      <c r="M196" s="52">
        <v>43577</v>
      </c>
      <c r="N196" s="11" t="s">
        <v>301</v>
      </c>
      <c r="O196" s="9">
        <f>M196+365</f>
        <v>43942</v>
      </c>
      <c r="P196" s="23" t="str">
        <f t="shared" si="5"/>
        <v>дистанции горные</v>
      </c>
      <c r="R196" s="23"/>
      <c r="S196" s="47" t="e">
        <f>VLOOKUP($B196,[1]Лист1!$B$5:$G$100,5,0)</f>
        <v>#N/A</v>
      </c>
      <c r="T196" s="47" t="e">
        <f>VLOOKUP($B196,[1]Лист1!$B$5:$G$100,5,0)</f>
        <v>#N/A</v>
      </c>
      <c r="U196" s="23"/>
    </row>
    <row r="197" spans="1:21" x14ac:dyDescent="0.25">
      <c r="A197" s="6">
        <v>194</v>
      </c>
      <c r="B197" s="24" t="s">
        <v>139</v>
      </c>
      <c r="C197" s="7" t="str">
        <f>VLOOKUP(B197,[2]Лист1!$B$3:$E$532,1,0)</f>
        <v>Микшин Аркадий Владимирович</v>
      </c>
      <c r="D197" s="7" t="str">
        <f>VLOOKUP(C197,[2]Лист1!$B$3:$E$532,3,0)</f>
        <v>спортивный туризм</v>
      </c>
      <c r="E197" s="7">
        <v>1962</v>
      </c>
      <c r="F197" s="7">
        <v>58</v>
      </c>
      <c r="G197" s="24" t="s">
        <v>10</v>
      </c>
      <c r="H197" s="24"/>
      <c r="I197" s="10" t="s">
        <v>15</v>
      </c>
      <c r="J197" s="9">
        <v>42606</v>
      </c>
      <c r="K197" s="10">
        <v>167</v>
      </c>
      <c r="L197" s="10" t="s">
        <v>15</v>
      </c>
      <c r="M197" s="9">
        <v>43701</v>
      </c>
      <c r="N197" s="11" t="s">
        <v>366</v>
      </c>
      <c r="O197" s="9">
        <f>M197+365</f>
        <v>44066</v>
      </c>
      <c r="P197" s="23" t="str">
        <f t="shared" si="5"/>
        <v>дистанции пешеходные</v>
      </c>
      <c r="R197" s="23"/>
      <c r="S197" s="47" t="e">
        <f>VLOOKUP($B197,[1]Лист1!$B$5:$G$100,5,0)</f>
        <v>#N/A</v>
      </c>
      <c r="T197" s="47" t="e">
        <f>VLOOKUP($B197,[1]Лист1!$B$5:$G$100,5,0)</f>
        <v>#N/A</v>
      </c>
      <c r="U197" s="23"/>
    </row>
    <row r="198" spans="1:21" x14ac:dyDescent="0.25">
      <c r="A198" s="6">
        <v>195</v>
      </c>
      <c r="B198" s="24" t="s">
        <v>140</v>
      </c>
      <c r="C198" s="7" t="str">
        <f>VLOOKUP(B198,[2]Лист1!$B$3:$E$532,1,0)</f>
        <v>Милюков Егор Николаевич</v>
      </c>
      <c r="D198" s="7" t="str">
        <f>VLOOKUP(C198,[2]Лист1!$B$3:$E$532,3,0)</f>
        <v>спортивный туризм</v>
      </c>
      <c r="E198" s="7"/>
      <c r="F198" s="7"/>
      <c r="G198" s="24" t="s">
        <v>14</v>
      </c>
      <c r="H198" s="24"/>
      <c r="I198" s="10" t="s">
        <v>15</v>
      </c>
      <c r="J198" s="12">
        <v>42606</v>
      </c>
      <c r="K198" s="11">
        <v>167</v>
      </c>
      <c r="L198" s="10" t="s">
        <v>15</v>
      </c>
      <c r="M198" s="9">
        <v>43701</v>
      </c>
      <c r="N198" s="11" t="s">
        <v>366</v>
      </c>
      <c r="O198" s="9">
        <f>M198+365</f>
        <v>44066</v>
      </c>
      <c r="P198" s="23" t="str">
        <f t="shared" si="5"/>
        <v>дистанции на средствах передвижения (авто)</v>
      </c>
      <c r="R198" s="23"/>
      <c r="S198" s="47" t="e">
        <f>VLOOKUP($B198,[1]Лист1!$B$5:$G$100,5,0)</f>
        <v>#N/A</v>
      </c>
      <c r="T198" s="47" t="e">
        <f>VLOOKUP($B198,[1]Лист1!$B$5:$G$100,5,0)</f>
        <v>#N/A</v>
      </c>
      <c r="U198" s="23"/>
    </row>
    <row r="199" spans="1:21" x14ac:dyDescent="0.25">
      <c r="A199" s="6">
        <v>196</v>
      </c>
      <c r="B199" s="7" t="s">
        <v>141</v>
      </c>
      <c r="C199" s="7" t="str">
        <f>VLOOKUP(B199,[2]Лист1!$B$3:$E$532,1,0)</f>
        <v>Митина Светлана Витальевна</v>
      </c>
      <c r="D199" s="7" t="str">
        <f>VLOOKUP(C199,[2]Лист1!$B$3:$E$532,3,0)</f>
        <v>спортивный туризм</v>
      </c>
      <c r="E199" s="7">
        <v>1970</v>
      </c>
      <c r="F199" s="7">
        <v>50</v>
      </c>
      <c r="G199" s="24" t="s">
        <v>10</v>
      </c>
      <c r="H199" s="24"/>
      <c r="I199" s="10" t="s">
        <v>15</v>
      </c>
      <c r="J199" s="9">
        <v>41697</v>
      </c>
      <c r="K199" s="10">
        <v>597</v>
      </c>
      <c r="L199" s="10" t="s">
        <v>266</v>
      </c>
      <c r="M199" s="9"/>
      <c r="N199" s="11"/>
      <c r="O199" s="9"/>
      <c r="P199" s="23" t="str">
        <f t="shared" si="5"/>
        <v/>
      </c>
      <c r="R199" s="23"/>
      <c r="S199" s="47" t="e">
        <f>VLOOKUP($B199,[1]Лист1!$B$5:$G$100,5,0)</f>
        <v>#N/A</v>
      </c>
      <c r="T199" s="47" t="e">
        <f>VLOOKUP($B199,[1]Лист1!$B$5:$G$100,5,0)</f>
        <v>#N/A</v>
      </c>
      <c r="U199" s="23"/>
    </row>
    <row r="200" spans="1:21" x14ac:dyDescent="0.25">
      <c r="A200" s="6">
        <v>197</v>
      </c>
      <c r="B200" s="7" t="s">
        <v>142</v>
      </c>
      <c r="C200" s="7" t="str">
        <f>VLOOKUP(B200,[2]Лист1!$B$3:$E$532,1,0)</f>
        <v>Михайлов Александр Борисович</v>
      </c>
      <c r="D200" s="7" t="str">
        <f>VLOOKUP(C200,[2]Лист1!$B$3:$E$532,3,0)</f>
        <v>спортивный туризм</v>
      </c>
      <c r="E200" s="7">
        <v>1962</v>
      </c>
      <c r="F200" s="7">
        <v>58</v>
      </c>
      <c r="G200" s="24" t="s">
        <v>10</v>
      </c>
      <c r="H200" s="24"/>
      <c r="I200" s="10" t="s">
        <v>8</v>
      </c>
      <c r="J200" s="9">
        <v>43857</v>
      </c>
      <c r="K200" s="8" t="s">
        <v>379</v>
      </c>
      <c r="L200" s="10" t="s">
        <v>8</v>
      </c>
      <c r="M200" s="9">
        <v>43857</v>
      </c>
      <c r="N200" s="8" t="s">
        <v>379</v>
      </c>
      <c r="O200" s="9">
        <f>M200+365*2</f>
        <v>44587</v>
      </c>
      <c r="P200" s="23" t="str">
        <f t="shared" si="5"/>
        <v>дистанции пешеходные</v>
      </c>
      <c r="R200" s="23"/>
      <c r="S200" s="47">
        <f>VLOOKUP($B200,[1]Лист1!$B$5:$G$100,5,0)</f>
        <v>36</v>
      </c>
      <c r="T200" s="47">
        <f>VLOOKUP($B200,[1]Лист1!$B$5:$G$100,5,0)</f>
        <v>36</v>
      </c>
      <c r="U200" s="23"/>
    </row>
    <row r="201" spans="1:21" x14ac:dyDescent="0.25">
      <c r="A201" s="6">
        <v>198</v>
      </c>
      <c r="B201" s="43" t="s">
        <v>348</v>
      </c>
      <c r="C201" s="7" t="str">
        <f>VLOOKUP(B201,[2]Лист1!$B$3:$E$532,1,0)</f>
        <v>Михайлов Борис Алексеевич</v>
      </c>
      <c r="D201" s="7">
        <f>VLOOKUP(C201,[2]Лист1!$B$3:$E$532,3,0)</f>
        <v>0</v>
      </c>
      <c r="E201" s="7"/>
      <c r="F201" s="7"/>
      <c r="G201" s="24" t="s">
        <v>315</v>
      </c>
      <c r="H201" s="24"/>
      <c r="I201" s="10" t="s">
        <v>8</v>
      </c>
      <c r="J201" s="9">
        <v>43577</v>
      </c>
      <c r="K201" s="11" t="s">
        <v>301</v>
      </c>
      <c r="L201" s="10" t="s">
        <v>8</v>
      </c>
      <c r="M201" s="9">
        <v>43577</v>
      </c>
      <c r="N201" s="11" t="s">
        <v>301</v>
      </c>
      <c r="O201" s="9">
        <f>M201+365*2</f>
        <v>44307</v>
      </c>
      <c r="P201" s="23" t="str">
        <f t="shared" si="5"/>
        <v>маршруты</v>
      </c>
      <c r="R201" s="23"/>
      <c r="S201" s="47" t="e">
        <f>VLOOKUP($B201,[1]Лист1!$B$5:$G$100,5,0)</f>
        <v>#N/A</v>
      </c>
      <c r="T201" s="47" t="e">
        <f>VLOOKUP($B201,[1]Лист1!$B$5:$G$100,5,0)</f>
        <v>#N/A</v>
      </c>
      <c r="U201" s="23"/>
    </row>
    <row r="202" spans="1:21" x14ac:dyDescent="0.25">
      <c r="A202" s="6">
        <v>199</v>
      </c>
      <c r="B202" s="13" t="s">
        <v>143</v>
      </c>
      <c r="C202" s="7" t="str">
        <f>VLOOKUP(B202,[2]Лист1!$B$3:$E$532,1,0)</f>
        <v>Михеев Владимир Алексеевич</v>
      </c>
      <c r="D202" s="7" t="str">
        <f>VLOOKUP(C202,[2]Лист1!$B$3:$E$532,3,0)</f>
        <v>спортивный туризм</v>
      </c>
      <c r="E202" s="7"/>
      <c r="F202" s="7"/>
      <c r="G202" s="24" t="s">
        <v>7</v>
      </c>
      <c r="H202" s="24" t="s">
        <v>354</v>
      </c>
      <c r="I202" s="10" t="s">
        <v>73</v>
      </c>
      <c r="J202" s="9">
        <v>42093</v>
      </c>
      <c r="K202" s="11" t="s">
        <v>74</v>
      </c>
      <c r="L202" s="10" t="s">
        <v>73</v>
      </c>
      <c r="M202" s="9">
        <v>42835</v>
      </c>
      <c r="N202" s="11" t="s">
        <v>77</v>
      </c>
      <c r="O202" s="9">
        <f>M202+365*4</f>
        <v>44295</v>
      </c>
      <c r="P202" s="23" t="str">
        <f t="shared" si="5"/>
        <v>дистанции горные</v>
      </c>
      <c r="R202" s="23"/>
      <c r="S202" s="47" t="e">
        <f>VLOOKUP($B202,[1]Лист1!$B$5:$G$100,5,0)</f>
        <v>#N/A</v>
      </c>
      <c r="T202" s="47" t="e">
        <f>VLOOKUP($B202,[1]Лист1!$B$5:$G$100,5,0)</f>
        <v>#N/A</v>
      </c>
      <c r="U202" s="23"/>
    </row>
    <row r="203" spans="1:21" x14ac:dyDescent="0.25">
      <c r="A203" s="6">
        <v>200</v>
      </c>
      <c r="B203" s="24" t="s">
        <v>144</v>
      </c>
      <c r="C203" s="7" t="str">
        <f>VLOOKUP(B203,[2]Лист1!$B$3:$E$532,1,0)</f>
        <v>Можейко Ольга Олеговна</v>
      </c>
      <c r="D203" s="7" t="str">
        <f>VLOOKUP(C203,[2]Лист1!$B$3:$E$532,3,0)</f>
        <v>спортивный туризм</v>
      </c>
      <c r="E203" s="7" t="s">
        <v>374</v>
      </c>
      <c r="F203" s="7">
        <v>51</v>
      </c>
      <c r="G203" s="24" t="s">
        <v>10</v>
      </c>
      <c r="H203" s="24"/>
      <c r="I203" s="10" t="s">
        <v>8</v>
      </c>
      <c r="J203" s="9">
        <v>40966</v>
      </c>
      <c r="K203" s="10">
        <v>575</v>
      </c>
      <c r="L203" s="10" t="s">
        <v>8</v>
      </c>
      <c r="M203" s="9">
        <v>43876</v>
      </c>
      <c r="N203" s="11" t="s">
        <v>378</v>
      </c>
      <c r="O203" s="9">
        <f>M203+365*2</f>
        <v>44606</v>
      </c>
      <c r="P203" s="23" t="str">
        <f t="shared" si="5"/>
        <v>дистанции пешеходные</v>
      </c>
      <c r="R203" s="23"/>
      <c r="S203" s="47">
        <f>VLOOKUP($B203,[1]Лист1!$B$5:$G$100,5,0)</f>
        <v>30</v>
      </c>
      <c r="T203" s="47">
        <f>VLOOKUP($B203,[1]Лист1!$B$5:$G$100,5,0)</f>
        <v>30</v>
      </c>
      <c r="U203" s="23"/>
    </row>
    <row r="204" spans="1:21" x14ac:dyDescent="0.25">
      <c r="A204" s="6">
        <v>201</v>
      </c>
      <c r="B204" s="24" t="s">
        <v>145</v>
      </c>
      <c r="C204" s="7" t="str">
        <f>VLOOKUP(B204,[2]Лист1!$B$3:$E$532,1,0)</f>
        <v>Морозенко Екатерина Владимировна</v>
      </c>
      <c r="D204" s="7" t="str">
        <f>VLOOKUP(C204,[2]Лист1!$B$3:$E$532,3,0)</f>
        <v>спортивный туризм</v>
      </c>
      <c r="E204" s="7"/>
      <c r="F204" s="7"/>
      <c r="G204" s="24" t="s">
        <v>32</v>
      </c>
      <c r="H204" s="24"/>
      <c r="I204" s="10" t="s">
        <v>18</v>
      </c>
      <c r="J204" s="9">
        <v>43349</v>
      </c>
      <c r="K204" s="11" t="s">
        <v>34</v>
      </c>
      <c r="L204" s="10" t="s">
        <v>18</v>
      </c>
      <c r="M204" s="9">
        <v>43349</v>
      </c>
      <c r="N204" s="11" t="s">
        <v>34</v>
      </c>
      <c r="O204" s="9">
        <f>M204+365*2</f>
        <v>44079</v>
      </c>
      <c r="P204" s="23" t="str">
        <f t="shared" ref="P204:P267" si="6">IF(M204&gt;0,G204,"")</f>
        <v>дистанции водные</v>
      </c>
      <c r="R204" s="23"/>
      <c r="S204" s="47" t="e">
        <f>VLOOKUP($B204,[1]Лист1!$B$5:$G$100,5,0)</f>
        <v>#N/A</v>
      </c>
      <c r="T204" s="47" t="e">
        <f>VLOOKUP($B204,[1]Лист1!$B$5:$G$100,5,0)</f>
        <v>#N/A</v>
      </c>
      <c r="U204" s="23"/>
    </row>
    <row r="205" spans="1:21" x14ac:dyDescent="0.25">
      <c r="A205" s="6">
        <v>202</v>
      </c>
      <c r="B205" s="45" t="s">
        <v>146</v>
      </c>
      <c r="C205" s="7" t="str">
        <f>VLOOKUP(B205,[2]Лист1!$B$3:$E$532,1,0)</f>
        <v>Морозов Алексей Андреевич</v>
      </c>
      <c r="D205" s="7" t="str">
        <f>VLOOKUP(C205,[2]Лист1!$B$3:$E$532,3,0)</f>
        <v>спортивный туризм</v>
      </c>
      <c r="E205" s="7"/>
      <c r="F205" s="7"/>
      <c r="G205" s="24" t="s">
        <v>14</v>
      </c>
      <c r="H205" s="24"/>
      <c r="I205" s="10" t="s">
        <v>15</v>
      </c>
      <c r="J205" s="12">
        <v>42825</v>
      </c>
      <c r="K205" s="11">
        <v>39</v>
      </c>
      <c r="L205" s="10" t="s">
        <v>15</v>
      </c>
      <c r="M205" s="51">
        <v>43555</v>
      </c>
      <c r="N205" s="11" t="s">
        <v>287</v>
      </c>
      <c r="O205" s="9">
        <f>M205+365</f>
        <v>43920</v>
      </c>
      <c r="P205" s="23" t="str">
        <f t="shared" si="6"/>
        <v>дистанции на средствах передвижения (авто)</v>
      </c>
      <c r="S205" s="47" t="e">
        <f>VLOOKUP($B205,[1]Лист1!$B$5:$G$100,5,0)</f>
        <v>#N/A</v>
      </c>
      <c r="T205" s="47" t="e">
        <f>VLOOKUP($B205,[1]Лист1!$B$5:$G$100,5,0)</f>
        <v>#N/A</v>
      </c>
    </row>
    <row r="206" spans="1:21" x14ac:dyDescent="0.25">
      <c r="A206" s="6">
        <v>203</v>
      </c>
      <c r="B206" s="45" t="s">
        <v>147</v>
      </c>
      <c r="C206" s="7" t="str">
        <f>VLOOKUP(B206,[2]Лист1!$B$3:$E$532,1,0)</f>
        <v>Морозов Андрей Никитович</v>
      </c>
      <c r="D206" s="7" t="str">
        <f>VLOOKUP(C206,[2]Лист1!$B$3:$E$532,3,0)</f>
        <v>спортивный туризм</v>
      </c>
      <c r="E206" s="7"/>
      <c r="F206" s="7"/>
      <c r="G206" s="24" t="s">
        <v>14</v>
      </c>
      <c r="H206" s="24"/>
      <c r="I206" s="10" t="s">
        <v>15</v>
      </c>
      <c r="J206" s="12">
        <v>42825</v>
      </c>
      <c r="K206" s="11">
        <v>39</v>
      </c>
      <c r="L206" s="10" t="s">
        <v>15</v>
      </c>
      <c r="M206" s="51">
        <v>43555</v>
      </c>
      <c r="N206" s="11" t="s">
        <v>287</v>
      </c>
      <c r="O206" s="9">
        <f>M206+365</f>
        <v>43920</v>
      </c>
      <c r="P206" s="23" t="str">
        <f t="shared" si="6"/>
        <v>дистанции на средствах передвижения (авто)</v>
      </c>
      <c r="S206" s="47" t="e">
        <f>VLOOKUP($B206,[1]Лист1!$B$5:$G$100,5,0)</f>
        <v>#N/A</v>
      </c>
      <c r="T206" s="47" t="e">
        <f>VLOOKUP($B206,[1]Лист1!$B$5:$G$100,5,0)</f>
        <v>#N/A</v>
      </c>
    </row>
    <row r="207" spans="1:21" x14ac:dyDescent="0.25">
      <c r="A207" s="6">
        <v>204</v>
      </c>
      <c r="B207" s="43" t="s">
        <v>336</v>
      </c>
      <c r="C207" s="7" t="str">
        <f>VLOOKUP(B207,[2]Лист1!$B$3:$E$532,1,0)</f>
        <v>Морозова Алёна Борисовна</v>
      </c>
      <c r="D207" s="7">
        <f>VLOOKUP(C207,[2]Лист1!$B$3:$E$532,3,0)</f>
        <v>0</v>
      </c>
      <c r="E207" s="7"/>
      <c r="F207" s="7"/>
      <c r="G207" s="24" t="s">
        <v>7</v>
      </c>
      <c r="H207" s="24"/>
      <c r="I207" s="10" t="s">
        <v>15</v>
      </c>
      <c r="J207" s="9">
        <v>43577</v>
      </c>
      <c r="K207" s="11" t="s">
        <v>301</v>
      </c>
      <c r="L207" s="10" t="s">
        <v>15</v>
      </c>
      <c r="M207" s="52">
        <v>43577</v>
      </c>
      <c r="N207" s="11" t="s">
        <v>301</v>
      </c>
      <c r="O207" s="9">
        <f>M207+365</f>
        <v>43942</v>
      </c>
      <c r="P207" s="23" t="str">
        <f t="shared" si="6"/>
        <v>дистанции горные</v>
      </c>
      <c r="R207" s="23"/>
      <c r="S207" s="47" t="e">
        <f>VLOOKUP($B207,[1]Лист1!$B$5:$G$100,5,0)</f>
        <v>#N/A</v>
      </c>
      <c r="T207" s="47" t="e">
        <f>VLOOKUP($B207,[1]Лист1!$B$5:$G$100,5,0)</f>
        <v>#N/A</v>
      </c>
      <c r="U207" s="23"/>
    </row>
    <row r="208" spans="1:21" x14ac:dyDescent="0.25">
      <c r="A208" s="6">
        <v>205</v>
      </c>
      <c r="B208" s="24" t="s">
        <v>148</v>
      </c>
      <c r="C208" s="7" t="str">
        <f>VLOOKUP(B208,[2]Лист1!$B$3:$E$532,1,0)</f>
        <v>Мотовилина Галина Дмитриевна</v>
      </c>
      <c r="D208" s="7">
        <f>VLOOKUP(C208,[2]Лист1!$B$3:$E$532,3,0)</f>
        <v>0</v>
      </c>
      <c r="E208" s="7"/>
      <c r="F208" s="7"/>
      <c r="G208" s="24" t="s">
        <v>7</v>
      </c>
      <c r="H208" s="24"/>
      <c r="I208" s="10" t="s">
        <v>8</v>
      </c>
      <c r="J208" s="9">
        <v>43090</v>
      </c>
      <c r="K208" s="11">
        <v>259</v>
      </c>
      <c r="L208" s="10" t="s">
        <v>8</v>
      </c>
      <c r="M208" s="9">
        <v>43827</v>
      </c>
      <c r="N208" s="11" t="s">
        <v>368</v>
      </c>
      <c r="O208" s="9">
        <f>M208+365*2</f>
        <v>44557</v>
      </c>
      <c r="P208" s="23" t="str">
        <f t="shared" si="6"/>
        <v>дистанции горные</v>
      </c>
      <c r="R208" s="23"/>
      <c r="S208" s="47" t="e">
        <f>VLOOKUP($B208,[1]Лист1!$B$5:$G$100,5,0)</f>
        <v>#N/A</v>
      </c>
      <c r="T208" s="47" t="e">
        <f>VLOOKUP($B208,[1]Лист1!$B$5:$G$100,5,0)</f>
        <v>#N/A</v>
      </c>
      <c r="U208" s="23"/>
    </row>
    <row r="209" spans="1:21" x14ac:dyDescent="0.25">
      <c r="A209" s="6">
        <v>206</v>
      </c>
      <c r="B209" s="24" t="s">
        <v>239</v>
      </c>
      <c r="C209" s="7" t="str">
        <f>VLOOKUP(B209,[2]Лист1!$B$3:$E$532,1,0)</f>
        <v>Мотовилова Евгения Валерьевна</v>
      </c>
      <c r="D209" s="7">
        <f>VLOOKUP(C209,[2]Лист1!$B$3:$E$532,3,0)</f>
        <v>0</v>
      </c>
      <c r="E209" s="7"/>
      <c r="F209" s="7"/>
      <c r="G209" s="24" t="s">
        <v>7</v>
      </c>
      <c r="H209" s="24"/>
      <c r="I209" s="10" t="s">
        <v>15</v>
      </c>
      <c r="J209" s="9">
        <v>43326</v>
      </c>
      <c r="K209" s="11" t="s">
        <v>362</v>
      </c>
      <c r="L209" s="10" t="s">
        <v>15</v>
      </c>
      <c r="M209" s="9">
        <v>43701</v>
      </c>
      <c r="N209" s="11" t="s">
        <v>366</v>
      </c>
      <c r="O209" s="9">
        <f>M209+365</f>
        <v>44066</v>
      </c>
      <c r="P209" s="23" t="str">
        <f t="shared" si="6"/>
        <v>дистанции горные</v>
      </c>
      <c r="R209" s="23"/>
      <c r="S209" s="47" t="e">
        <f>VLOOKUP($B209,[1]Лист1!$B$5:$G$100,5,0)</f>
        <v>#N/A</v>
      </c>
      <c r="T209" s="47" t="e">
        <f>VLOOKUP($B209,[1]Лист1!$B$5:$G$100,5,0)</f>
        <v>#N/A</v>
      </c>
      <c r="U209" s="23"/>
    </row>
    <row r="210" spans="1:21" x14ac:dyDescent="0.25">
      <c r="A210" s="6">
        <v>207</v>
      </c>
      <c r="B210" s="24" t="s">
        <v>403</v>
      </c>
      <c r="C210" s="7" t="e">
        <f>VLOOKUP(B210,[2]Лист1!$B$3:$E$532,1,0)</f>
        <v>#N/A</v>
      </c>
      <c r="D210" s="7" t="e">
        <f>VLOOKUP(C210,[2]Лист1!$B$3:$E$532,3,0)</f>
        <v>#N/A</v>
      </c>
      <c r="E210" s="7"/>
      <c r="F210" s="7"/>
      <c r="G210" s="24" t="s">
        <v>315</v>
      </c>
      <c r="H210" s="24"/>
      <c r="I210" s="10" t="s">
        <v>18</v>
      </c>
      <c r="J210" s="12">
        <v>43892</v>
      </c>
      <c r="K210" s="11" t="s">
        <v>381</v>
      </c>
      <c r="L210" s="10" t="s">
        <v>18</v>
      </c>
      <c r="M210" s="12">
        <v>43892</v>
      </c>
      <c r="N210" s="11" t="s">
        <v>381</v>
      </c>
      <c r="O210" s="9">
        <f>M210+365*2</f>
        <v>44622</v>
      </c>
      <c r="P210" s="23" t="str">
        <f t="shared" si="6"/>
        <v>маршруты</v>
      </c>
      <c r="R210" s="23"/>
      <c r="S210" s="47" t="e">
        <f>VLOOKUP($B210,[1]Лист1!$B$5:$G$100,5,0)</f>
        <v>#N/A</v>
      </c>
      <c r="T210" s="47" t="e">
        <f>VLOOKUP($B210,[1]Лист1!$B$5:$G$100,5,0)</f>
        <v>#N/A</v>
      </c>
      <c r="U210" s="23"/>
    </row>
    <row r="211" spans="1:21" x14ac:dyDescent="0.25">
      <c r="A211" s="6">
        <v>208</v>
      </c>
      <c r="B211" s="24" t="s">
        <v>393</v>
      </c>
      <c r="C211" s="7" t="e">
        <f>VLOOKUP(B211,[2]Лист1!$B$3:$E$532,1,0)</f>
        <v>#N/A</v>
      </c>
      <c r="D211" s="7" t="e">
        <f>VLOOKUP(C211,[2]Лист1!$B$3:$E$532,3,0)</f>
        <v>#N/A</v>
      </c>
      <c r="E211" s="7"/>
      <c r="F211" s="7"/>
      <c r="G211" s="24" t="s">
        <v>315</v>
      </c>
      <c r="H211" s="24"/>
      <c r="I211" s="10" t="s">
        <v>15</v>
      </c>
      <c r="J211" s="12">
        <v>43892</v>
      </c>
      <c r="K211" s="11" t="s">
        <v>381</v>
      </c>
      <c r="L211" s="10" t="s">
        <v>15</v>
      </c>
      <c r="M211" s="9">
        <v>43892</v>
      </c>
      <c r="N211" s="11" t="s">
        <v>381</v>
      </c>
      <c r="O211" s="9">
        <f>M211+365</f>
        <v>44257</v>
      </c>
      <c r="P211" s="23" t="str">
        <f t="shared" si="6"/>
        <v>маршруты</v>
      </c>
      <c r="R211" s="23"/>
      <c r="S211" s="47" t="e">
        <f>VLOOKUP($B211,[1]Лист1!$B$5:$G$100,5,0)</f>
        <v>#N/A</v>
      </c>
      <c r="T211" s="47" t="e">
        <f>VLOOKUP($B211,[1]Лист1!$B$5:$G$100,5,0)</f>
        <v>#N/A</v>
      </c>
      <c r="U211" s="23"/>
    </row>
    <row r="212" spans="1:21" x14ac:dyDescent="0.25">
      <c r="A212" s="6">
        <v>209</v>
      </c>
      <c r="B212" s="24" t="s">
        <v>296</v>
      </c>
      <c r="C212" s="7" t="str">
        <f>VLOOKUP(B212,[2]Лист1!$B$3:$E$532,1,0)</f>
        <v>Наумова Олеся Николаевна</v>
      </c>
      <c r="D212" s="7">
        <f>VLOOKUP(C212,[2]Лист1!$B$3:$E$532,3,0)</f>
        <v>0</v>
      </c>
      <c r="E212" s="7"/>
      <c r="F212" s="7"/>
      <c r="G212" s="24" t="s">
        <v>289</v>
      </c>
      <c r="H212" s="24"/>
      <c r="I212" s="10" t="s">
        <v>15</v>
      </c>
      <c r="J212" s="9">
        <v>43577</v>
      </c>
      <c r="K212" s="11" t="s">
        <v>301</v>
      </c>
      <c r="L212" s="10" t="s">
        <v>15</v>
      </c>
      <c r="M212" s="52">
        <v>43577</v>
      </c>
      <c r="N212" s="11" t="s">
        <v>301</v>
      </c>
      <c r="O212" s="9">
        <f>M212+365</f>
        <v>43942</v>
      </c>
      <c r="P212" s="23" t="str">
        <f t="shared" si="6"/>
        <v>дистанции на средствах передвижения (кони)</v>
      </c>
      <c r="R212" s="23"/>
      <c r="S212" s="47" t="e">
        <f>VLOOKUP($B212,[1]Лист1!$B$5:$G$100,5,0)</f>
        <v>#N/A</v>
      </c>
      <c r="T212" s="47" t="e">
        <f>VLOOKUP($B212,[1]Лист1!$B$5:$G$100,5,0)</f>
        <v>#N/A</v>
      </c>
      <c r="U212" s="23"/>
    </row>
    <row r="213" spans="1:21" x14ac:dyDescent="0.25">
      <c r="A213" s="6">
        <v>210</v>
      </c>
      <c r="B213" s="44" t="s">
        <v>149</v>
      </c>
      <c r="C213" s="7" t="str">
        <f>VLOOKUP(B213,[2]Лист1!$B$3:$E$532,1,0)</f>
        <v>Некипелов Кирилл Игоревич</v>
      </c>
      <c r="D213" s="7" t="str">
        <f>VLOOKUP(C213,[2]Лист1!$B$3:$E$532,3,0)</f>
        <v>спортивный туризм</v>
      </c>
      <c r="E213" s="7">
        <v>2003</v>
      </c>
      <c r="F213" s="7">
        <v>17</v>
      </c>
      <c r="G213" s="24" t="s">
        <v>10</v>
      </c>
      <c r="H213" s="24"/>
      <c r="I213" s="10" t="s">
        <v>15</v>
      </c>
      <c r="J213" s="9">
        <v>43563</v>
      </c>
      <c r="K213" s="11" t="s">
        <v>285</v>
      </c>
      <c r="L213" s="10" t="s">
        <v>15</v>
      </c>
      <c r="M213" s="52">
        <v>43563</v>
      </c>
      <c r="N213" s="11" t="s">
        <v>285</v>
      </c>
      <c r="O213" s="9">
        <f>M213+365</f>
        <v>43928</v>
      </c>
      <c r="P213" s="23" t="str">
        <f t="shared" si="6"/>
        <v>дистанции пешеходные</v>
      </c>
      <c r="R213" s="23"/>
      <c r="S213" s="47">
        <f>VLOOKUP($B213,[1]Лист1!$B$5:$G$100,5,0)</f>
        <v>0</v>
      </c>
      <c r="T213" s="47">
        <f>VLOOKUP($B213,[1]Лист1!$B$5:$G$100,5,0)</f>
        <v>0</v>
      </c>
      <c r="U213" s="23"/>
    </row>
    <row r="214" spans="1:21" x14ac:dyDescent="0.25">
      <c r="A214" s="6">
        <v>211</v>
      </c>
      <c r="B214" s="24" t="s">
        <v>240</v>
      </c>
      <c r="C214" s="7" t="str">
        <f>VLOOKUP(B214,[2]Лист1!$B$3:$E$532,1,0)</f>
        <v>Нечаев Антон Игоревич</v>
      </c>
      <c r="D214" s="7" t="str">
        <f>VLOOKUP(C214,[2]Лист1!$B$3:$E$532,3,0)</f>
        <v>спортивный туризм</v>
      </c>
      <c r="E214" s="7"/>
      <c r="F214" s="7"/>
      <c r="G214" s="24" t="s">
        <v>7</v>
      </c>
      <c r="H214" s="24"/>
      <c r="I214" s="10" t="s">
        <v>15</v>
      </c>
      <c r="J214" s="9">
        <v>43326</v>
      </c>
      <c r="K214" s="11" t="s">
        <v>362</v>
      </c>
      <c r="L214" s="10" t="s">
        <v>15</v>
      </c>
      <c r="M214" s="9">
        <v>43701</v>
      </c>
      <c r="N214" s="11" t="s">
        <v>366</v>
      </c>
      <c r="O214" s="9">
        <f>M214+365</f>
        <v>44066</v>
      </c>
      <c r="P214" s="23" t="str">
        <f t="shared" si="6"/>
        <v>дистанции горные</v>
      </c>
      <c r="R214" s="23"/>
      <c r="S214" s="47" t="e">
        <f>VLOOKUP($B214,[1]Лист1!$B$5:$G$100,5,0)</f>
        <v>#N/A</v>
      </c>
      <c r="T214" s="47" t="e">
        <f>VLOOKUP($B214,[1]Лист1!$B$5:$G$100,5,0)</f>
        <v>#N/A</v>
      </c>
      <c r="U214" s="23"/>
    </row>
    <row r="215" spans="1:21" x14ac:dyDescent="0.25">
      <c r="A215" s="6">
        <v>212</v>
      </c>
      <c r="B215" s="7" t="s">
        <v>150</v>
      </c>
      <c r="C215" s="7" t="str">
        <f>VLOOKUP(B215,[2]Лист1!$B$3:$E$532,1,0)</f>
        <v>Никитина Мария Андреевна</v>
      </c>
      <c r="D215" s="7" t="str">
        <f>VLOOKUP(C215,[2]Лист1!$B$3:$E$532,3,0)</f>
        <v>спортивный туризм</v>
      </c>
      <c r="E215" s="7">
        <v>1996</v>
      </c>
      <c r="F215" s="7">
        <v>24</v>
      </c>
      <c r="G215" s="24" t="s">
        <v>10</v>
      </c>
      <c r="H215" s="24"/>
      <c r="I215" s="10" t="s">
        <v>15</v>
      </c>
      <c r="J215" s="9">
        <v>41310</v>
      </c>
      <c r="K215" s="8">
        <v>341</v>
      </c>
      <c r="L215" s="10" t="s">
        <v>266</v>
      </c>
      <c r="M215" s="9"/>
      <c r="N215" s="11"/>
      <c r="O215" s="9"/>
      <c r="P215" s="23" t="str">
        <f t="shared" si="6"/>
        <v/>
      </c>
      <c r="R215" s="23"/>
      <c r="S215" s="47" t="e">
        <f>VLOOKUP($B215,[1]Лист1!$B$5:$G$100,5,0)</f>
        <v>#N/A</v>
      </c>
      <c r="T215" s="47" t="e">
        <f>VLOOKUP($B215,[1]Лист1!$B$5:$G$100,5,0)</f>
        <v>#N/A</v>
      </c>
      <c r="U215" s="23"/>
    </row>
    <row r="216" spans="1:21" x14ac:dyDescent="0.25">
      <c r="A216" s="6">
        <v>213</v>
      </c>
      <c r="B216" s="24" t="s">
        <v>258</v>
      </c>
      <c r="C216" s="7" t="str">
        <f>VLOOKUP(B216,[2]Лист1!$B$3:$E$532,1,0)</f>
        <v>Николаева Ксения Вячеславовна</v>
      </c>
      <c r="D216" s="7">
        <f>VLOOKUP(C216,[2]Лист1!$B$3:$E$532,3,0)</f>
        <v>0</v>
      </c>
      <c r="E216" s="7">
        <v>0</v>
      </c>
      <c r="F216" s="7">
        <v>2020</v>
      </c>
      <c r="G216" s="24" t="s">
        <v>10</v>
      </c>
      <c r="H216" s="24"/>
      <c r="I216" s="10" t="s">
        <v>15</v>
      </c>
      <c r="J216" s="9">
        <v>43349</v>
      </c>
      <c r="K216" s="11" t="s">
        <v>34</v>
      </c>
      <c r="L216" s="10" t="s">
        <v>15</v>
      </c>
      <c r="M216" s="9">
        <v>43714</v>
      </c>
      <c r="N216" s="11" t="s">
        <v>364</v>
      </c>
      <c r="O216" s="9">
        <f>M216+365</f>
        <v>44079</v>
      </c>
      <c r="P216" s="23" t="str">
        <f t="shared" si="6"/>
        <v>дистанции пешеходные</v>
      </c>
      <c r="R216" s="23"/>
      <c r="S216" s="47" t="e">
        <f>VLOOKUP($B216,[1]Лист1!$B$5:$G$100,5,0)</f>
        <v>#N/A</v>
      </c>
      <c r="T216" s="47" t="e">
        <f>VLOOKUP($B216,[1]Лист1!$B$5:$G$100,5,0)</f>
        <v>#N/A</v>
      </c>
      <c r="U216" s="23"/>
    </row>
    <row r="217" spans="1:21" x14ac:dyDescent="0.25">
      <c r="A217" s="6">
        <v>214</v>
      </c>
      <c r="B217" s="24" t="s">
        <v>394</v>
      </c>
      <c r="C217" s="7" t="e">
        <f>VLOOKUP(B217,[2]Лист1!$B$3:$E$532,1,0)</f>
        <v>#N/A</v>
      </c>
      <c r="D217" s="7" t="e">
        <f>VLOOKUP(C217,[2]Лист1!$B$3:$E$532,3,0)</f>
        <v>#N/A</v>
      </c>
      <c r="E217" s="7"/>
      <c r="F217" s="7"/>
      <c r="G217" s="24" t="s">
        <v>315</v>
      </c>
      <c r="H217" s="24"/>
      <c r="I217" s="10" t="s">
        <v>15</v>
      </c>
      <c r="J217" s="12">
        <v>43892</v>
      </c>
      <c r="K217" s="11" t="s">
        <v>381</v>
      </c>
      <c r="L217" s="10" t="s">
        <v>15</v>
      </c>
      <c r="M217" s="9">
        <v>43892</v>
      </c>
      <c r="N217" s="11" t="s">
        <v>381</v>
      </c>
      <c r="O217" s="9">
        <f>M217+365</f>
        <v>44257</v>
      </c>
      <c r="P217" s="23" t="str">
        <f t="shared" si="6"/>
        <v>маршруты</v>
      </c>
      <c r="R217" s="23"/>
      <c r="S217" s="47" t="e">
        <f>VLOOKUP($B217,[1]Лист1!$B$5:$G$100,5,0)</f>
        <v>#N/A</v>
      </c>
      <c r="T217" s="47" t="e">
        <f>VLOOKUP($B217,[1]Лист1!$B$5:$G$100,5,0)</f>
        <v>#N/A</v>
      </c>
      <c r="U217" s="23"/>
    </row>
    <row r="218" spans="1:21" x14ac:dyDescent="0.25">
      <c r="A218" s="6">
        <v>215</v>
      </c>
      <c r="B218" s="7" t="s">
        <v>151</v>
      </c>
      <c r="C218" s="7" t="str">
        <f>VLOOKUP(B218,[2]Лист1!$B$3:$E$532,1,0)</f>
        <v>Новиков Александр Анатольевич</v>
      </c>
      <c r="D218" s="7" t="str">
        <f>VLOOKUP(C218,[2]Лист1!$B$3:$E$532,3,0)</f>
        <v>спортивный туризм</v>
      </c>
      <c r="E218" s="7">
        <v>1962</v>
      </c>
      <c r="F218" s="7">
        <v>58</v>
      </c>
      <c r="G218" s="24" t="s">
        <v>10</v>
      </c>
      <c r="H218" s="24"/>
      <c r="I218" s="10" t="s">
        <v>8</v>
      </c>
      <c r="J218" s="9">
        <v>41697</v>
      </c>
      <c r="K218" s="8">
        <v>597</v>
      </c>
      <c r="L218" s="10" t="s">
        <v>8</v>
      </c>
      <c r="M218" s="9">
        <v>43511</v>
      </c>
      <c r="N218" s="11" t="s">
        <v>25</v>
      </c>
      <c r="O218" s="9">
        <f>M218+365*2</f>
        <v>44241</v>
      </c>
      <c r="P218" s="23" t="str">
        <f t="shared" si="6"/>
        <v>дистанции пешеходные</v>
      </c>
      <c r="R218" s="23"/>
      <c r="S218" s="47">
        <f>VLOOKUP($B218,[1]Лист1!$B$5:$G$100,5,0)</f>
        <v>140</v>
      </c>
      <c r="T218" s="47">
        <f>VLOOKUP($B218,[1]Лист1!$B$5:$G$100,5,0)</f>
        <v>140</v>
      </c>
      <c r="U218" s="23"/>
    </row>
    <row r="219" spans="1:21" x14ac:dyDescent="0.25">
      <c r="A219" s="6">
        <v>216</v>
      </c>
      <c r="B219" s="7" t="s">
        <v>395</v>
      </c>
      <c r="C219" s="7" t="e">
        <f>VLOOKUP(B219,[2]Лист1!$B$3:$E$532,1,0)</f>
        <v>#N/A</v>
      </c>
      <c r="D219" s="7" t="e">
        <f>VLOOKUP(C219,[2]Лист1!$B$3:$E$532,3,0)</f>
        <v>#N/A</v>
      </c>
      <c r="E219" s="7"/>
      <c r="F219" s="7"/>
      <c r="G219" s="24" t="s">
        <v>315</v>
      </c>
      <c r="H219" s="24"/>
      <c r="I219" s="10" t="s">
        <v>15</v>
      </c>
      <c r="J219" s="12">
        <v>43892</v>
      </c>
      <c r="K219" s="11" t="s">
        <v>381</v>
      </c>
      <c r="L219" s="10" t="s">
        <v>15</v>
      </c>
      <c r="M219" s="9">
        <v>43892</v>
      </c>
      <c r="N219" s="11" t="s">
        <v>381</v>
      </c>
      <c r="O219" s="9">
        <f>M219+365</f>
        <v>44257</v>
      </c>
      <c r="P219" s="23" t="str">
        <f t="shared" si="6"/>
        <v>маршруты</v>
      </c>
      <c r="R219" s="23"/>
      <c r="S219" s="47" t="e">
        <f>VLOOKUP($B219,[1]Лист1!$B$5:$G$100,5,0)</f>
        <v>#N/A</v>
      </c>
      <c r="T219" s="47" t="e">
        <f>VLOOKUP($B219,[1]Лист1!$B$5:$G$100,5,0)</f>
        <v>#N/A</v>
      </c>
      <c r="U219" s="23"/>
    </row>
    <row r="220" spans="1:21" x14ac:dyDescent="0.25">
      <c r="A220" s="6">
        <v>217</v>
      </c>
      <c r="B220" s="24" t="s">
        <v>297</v>
      </c>
      <c r="C220" s="7" t="str">
        <f>VLOOKUP(B220,[2]Лист1!$B$3:$E$532,1,0)</f>
        <v>Оберг Виктория Константиновна</v>
      </c>
      <c r="D220" s="7">
        <f>VLOOKUP(C220,[2]Лист1!$B$3:$E$532,3,0)</f>
        <v>0</v>
      </c>
      <c r="E220" s="7"/>
      <c r="F220" s="7"/>
      <c r="G220" s="24" t="s">
        <v>289</v>
      </c>
      <c r="H220" s="24"/>
      <c r="I220" s="10" t="s">
        <v>15</v>
      </c>
      <c r="J220" s="9">
        <v>43577</v>
      </c>
      <c r="K220" s="11" t="s">
        <v>301</v>
      </c>
      <c r="L220" s="10" t="s">
        <v>15</v>
      </c>
      <c r="M220" s="52">
        <v>43577</v>
      </c>
      <c r="N220" s="11" t="s">
        <v>301</v>
      </c>
      <c r="O220" s="9">
        <f>M220+365</f>
        <v>43942</v>
      </c>
      <c r="P220" s="23" t="str">
        <f t="shared" si="6"/>
        <v>дистанции на средствах передвижения (кони)</v>
      </c>
      <c r="R220" s="23"/>
      <c r="S220" s="47" t="e">
        <f>VLOOKUP($B220,[1]Лист1!$B$5:$G$100,5,0)</f>
        <v>#N/A</v>
      </c>
      <c r="T220" s="47" t="e">
        <f>VLOOKUP($B220,[1]Лист1!$B$5:$G$100,5,0)</f>
        <v>#N/A</v>
      </c>
      <c r="U220" s="23"/>
    </row>
    <row r="221" spans="1:21" x14ac:dyDescent="0.25">
      <c r="A221" s="6">
        <v>218</v>
      </c>
      <c r="B221" s="45" t="s">
        <v>152</v>
      </c>
      <c r="C221" s="7" t="str">
        <f>VLOOKUP(B221,[2]Лист1!$B$3:$E$532,1,0)</f>
        <v>Окунев Михаил Алексеевич</v>
      </c>
      <c r="D221" s="7" t="str">
        <f>VLOOKUP(C221,[2]Лист1!$B$3:$E$532,3,0)</f>
        <v>спортивный туризм</v>
      </c>
      <c r="E221" s="7"/>
      <c r="F221" s="7"/>
      <c r="G221" s="24" t="s">
        <v>14</v>
      </c>
      <c r="H221" s="24"/>
      <c r="I221" s="10" t="s">
        <v>15</v>
      </c>
      <c r="J221" s="12">
        <v>42825</v>
      </c>
      <c r="K221" s="11">
        <v>39</v>
      </c>
      <c r="L221" s="10" t="s">
        <v>15</v>
      </c>
      <c r="M221" s="51">
        <v>43555</v>
      </c>
      <c r="N221" s="11" t="s">
        <v>287</v>
      </c>
      <c r="O221" s="9">
        <f>M221+365</f>
        <v>43920</v>
      </c>
      <c r="P221" s="23" t="str">
        <f t="shared" si="6"/>
        <v>дистанции на средствах передвижения (авто)</v>
      </c>
      <c r="S221" s="47" t="e">
        <f>VLOOKUP($B221,[1]Лист1!$B$5:$G$100,5,0)</f>
        <v>#N/A</v>
      </c>
      <c r="T221" s="47" t="e">
        <f>VLOOKUP($B221,[1]Лист1!$B$5:$G$100,5,0)</f>
        <v>#N/A</v>
      </c>
    </row>
    <row r="222" spans="1:21" x14ac:dyDescent="0.25">
      <c r="A222" s="6">
        <v>219</v>
      </c>
      <c r="B222" s="45" t="s">
        <v>153</v>
      </c>
      <c r="C222" s="7" t="str">
        <f>VLOOKUP(B222,[2]Лист1!$B$3:$E$532,1,0)</f>
        <v>Окунева Ирина Валентиновна</v>
      </c>
      <c r="D222" s="7" t="str">
        <f>VLOOKUP(C222,[2]Лист1!$B$3:$E$532,3,0)</f>
        <v>спортивный туризм</v>
      </c>
      <c r="E222" s="7"/>
      <c r="F222" s="7"/>
      <c r="G222" s="24" t="s">
        <v>14</v>
      </c>
      <c r="H222" s="24"/>
      <c r="I222" s="10" t="s">
        <v>15</v>
      </c>
      <c r="J222" s="12">
        <v>42825</v>
      </c>
      <c r="K222" s="11">
        <v>39</v>
      </c>
      <c r="L222" s="10" t="s">
        <v>15</v>
      </c>
      <c r="M222" s="51">
        <v>43555</v>
      </c>
      <c r="N222" s="11" t="s">
        <v>287</v>
      </c>
      <c r="O222" s="9">
        <f>M222+365</f>
        <v>43920</v>
      </c>
      <c r="P222" s="23" t="str">
        <f t="shared" si="6"/>
        <v>дистанции на средствах передвижения (авто)</v>
      </c>
      <c r="S222" s="47" t="e">
        <f>VLOOKUP($B222,[1]Лист1!$B$5:$G$100,5,0)</f>
        <v>#N/A</v>
      </c>
      <c r="T222" s="47" t="e">
        <f>VLOOKUP($B222,[1]Лист1!$B$5:$G$100,5,0)</f>
        <v>#N/A</v>
      </c>
    </row>
    <row r="223" spans="1:21" x14ac:dyDescent="0.25">
      <c r="A223" s="6">
        <v>220</v>
      </c>
      <c r="B223" s="7" t="s">
        <v>154</v>
      </c>
      <c r="C223" s="7" t="str">
        <f>VLOOKUP(B223,[2]Лист1!$B$3:$E$532,1,0)</f>
        <v>Опутников Алексей Леонидович</v>
      </c>
      <c r="D223" s="7">
        <f>VLOOKUP(C223,[2]Лист1!$B$3:$E$532,3,0)</f>
        <v>0</v>
      </c>
      <c r="E223" s="7">
        <v>2004</v>
      </c>
      <c r="F223" s="7">
        <v>16</v>
      </c>
      <c r="G223" s="24" t="s">
        <v>10</v>
      </c>
      <c r="H223" s="24"/>
      <c r="I223" s="10" t="s">
        <v>11</v>
      </c>
      <c r="J223" s="9">
        <v>43161</v>
      </c>
      <c r="K223" s="11">
        <v>81</v>
      </c>
      <c r="L223" s="10" t="s">
        <v>11</v>
      </c>
      <c r="M223" s="9">
        <v>43897</v>
      </c>
      <c r="N223" s="11" t="s">
        <v>25</v>
      </c>
      <c r="O223" s="9">
        <f>M223+365</f>
        <v>44262</v>
      </c>
      <c r="P223" s="23" t="str">
        <f t="shared" si="6"/>
        <v>дистанции пешеходные</v>
      </c>
      <c r="R223" s="23"/>
      <c r="S223" s="47">
        <f>VLOOKUP($B223,[1]Лист1!$B$5:$G$100,5,0)</f>
        <v>0</v>
      </c>
      <c r="T223" s="47">
        <f>VLOOKUP($B223,[1]Лист1!$B$5:$G$100,5,0)</f>
        <v>0</v>
      </c>
      <c r="U223" s="23"/>
    </row>
    <row r="224" spans="1:21" x14ac:dyDescent="0.25">
      <c r="A224" s="6">
        <v>221</v>
      </c>
      <c r="B224" s="7" t="s">
        <v>155</v>
      </c>
      <c r="C224" s="7" t="str">
        <f>VLOOKUP(B224,[2]Лист1!$B$3:$E$532,1,0)</f>
        <v>Опутников Леонид Валерьевич</v>
      </c>
      <c r="D224" s="7" t="str">
        <f>VLOOKUP(C224,[2]Лист1!$B$3:$E$532,3,0)</f>
        <v>спортивный туризм</v>
      </c>
      <c r="E224" s="7">
        <v>1969</v>
      </c>
      <c r="F224" s="7">
        <v>51</v>
      </c>
      <c r="G224" s="24" t="s">
        <v>10</v>
      </c>
      <c r="H224" s="24"/>
      <c r="I224" s="10" t="s">
        <v>8</v>
      </c>
      <c r="J224" s="9">
        <v>40966</v>
      </c>
      <c r="K224" s="8">
        <v>575</v>
      </c>
      <c r="L224" s="10" t="s">
        <v>8</v>
      </c>
      <c r="M224" s="9">
        <v>43511</v>
      </c>
      <c r="N224" s="11" t="s">
        <v>25</v>
      </c>
      <c r="O224" s="9">
        <f>M224+365*2</f>
        <v>44241</v>
      </c>
      <c r="P224" s="23" t="str">
        <f t="shared" si="6"/>
        <v>дистанции пешеходные</v>
      </c>
      <c r="R224" s="23"/>
      <c r="S224" s="47">
        <f>VLOOKUP($B224,[1]Лист1!$B$5:$G$100,5,0)</f>
        <v>222</v>
      </c>
      <c r="T224" s="47">
        <f>VLOOKUP($B224,[1]Лист1!$B$5:$G$100,5,0)</f>
        <v>222</v>
      </c>
      <c r="U224" s="23"/>
    </row>
    <row r="225" spans="1:21" x14ac:dyDescent="0.25">
      <c r="A225" s="6">
        <v>222</v>
      </c>
      <c r="B225" s="7" t="s">
        <v>156</v>
      </c>
      <c r="C225" s="7" t="str">
        <f>VLOOKUP(B225,[2]Лист1!$B$3:$E$532,1,0)</f>
        <v>Опутникова Валентина Павловна</v>
      </c>
      <c r="D225" s="7" t="str">
        <f>VLOOKUP(C225,[2]Лист1!$B$3:$E$532,3,0)</f>
        <v>спортивный туризм</v>
      </c>
      <c r="E225" s="7">
        <v>1967</v>
      </c>
      <c r="F225" s="7">
        <v>53</v>
      </c>
      <c r="G225" s="24" t="s">
        <v>10</v>
      </c>
      <c r="H225" s="24"/>
      <c r="I225" s="10" t="s">
        <v>8</v>
      </c>
      <c r="J225" s="9">
        <v>40966</v>
      </c>
      <c r="K225" s="8">
        <v>575</v>
      </c>
      <c r="L225" s="10" t="s">
        <v>8</v>
      </c>
      <c r="M225" s="9">
        <v>43511</v>
      </c>
      <c r="N225" s="11" t="s">
        <v>25</v>
      </c>
      <c r="O225" s="9">
        <f>M225+365*2</f>
        <v>44241</v>
      </c>
      <c r="P225" s="23" t="str">
        <f t="shared" si="6"/>
        <v>дистанции пешеходные</v>
      </c>
      <c r="R225" s="23"/>
      <c r="S225" s="47">
        <f>VLOOKUP($B225,[1]Лист1!$B$5:$G$100,5,0)</f>
        <v>40</v>
      </c>
      <c r="T225" s="47">
        <f>VLOOKUP($B225,[1]Лист1!$B$5:$G$100,5,0)</f>
        <v>40</v>
      </c>
      <c r="U225" s="23"/>
    </row>
    <row r="226" spans="1:21" x14ac:dyDescent="0.25">
      <c r="A226" s="6">
        <v>223</v>
      </c>
      <c r="B226" s="7" t="s">
        <v>157</v>
      </c>
      <c r="C226" s="7" t="str">
        <f>VLOOKUP(B226,[2]Лист1!$B$3:$E$532,1,0)</f>
        <v>Ордынский Андрей Владимирович</v>
      </c>
      <c r="D226" s="7" t="str">
        <f>VLOOKUP(C226,[2]Лист1!$B$3:$E$532,3,0)</f>
        <v>спортивный туризм</v>
      </c>
      <c r="E226" s="7">
        <v>1978</v>
      </c>
      <c r="F226" s="7">
        <v>42</v>
      </c>
      <c r="G226" s="24" t="s">
        <v>10</v>
      </c>
      <c r="H226" s="24"/>
      <c r="I226" s="10" t="s">
        <v>15</v>
      </c>
      <c r="J226" s="9">
        <v>42097</v>
      </c>
      <c r="K226" s="8">
        <v>1174</v>
      </c>
      <c r="L226" s="10" t="s">
        <v>15</v>
      </c>
      <c r="M226" s="9">
        <v>43876</v>
      </c>
      <c r="N226" s="11" t="s">
        <v>378</v>
      </c>
      <c r="O226" s="9">
        <f>M226+365</f>
        <v>44241</v>
      </c>
      <c r="P226" s="23" t="str">
        <f t="shared" si="6"/>
        <v>дистанции пешеходные</v>
      </c>
      <c r="R226" s="23"/>
      <c r="S226" s="47">
        <f>VLOOKUP($B226,[1]Лист1!$B$5:$G$100,5,0)</f>
        <v>0</v>
      </c>
      <c r="T226" s="47">
        <f>VLOOKUP($B226,[1]Лист1!$B$5:$G$100,5,0)</f>
        <v>0</v>
      </c>
      <c r="U226" s="23"/>
    </row>
    <row r="227" spans="1:21" x14ac:dyDescent="0.25">
      <c r="A227" s="6">
        <v>224</v>
      </c>
      <c r="B227" s="7" t="s">
        <v>158</v>
      </c>
      <c r="C227" s="7" t="str">
        <f>VLOOKUP(B227,[2]Лист1!$B$3:$E$532,1,0)</f>
        <v>Орехов Сергей Владимирович</v>
      </c>
      <c r="D227" s="7">
        <f>VLOOKUP(C227,[2]Лист1!$B$3:$E$532,3,0)</f>
        <v>0</v>
      </c>
      <c r="E227" s="7"/>
      <c r="F227" s="7"/>
      <c r="G227" s="24" t="s">
        <v>7</v>
      </c>
      <c r="H227" s="24"/>
      <c r="I227" s="10" t="s">
        <v>15</v>
      </c>
      <c r="J227" s="9">
        <v>43202</v>
      </c>
      <c r="K227" s="11">
        <v>73</v>
      </c>
      <c r="L227" s="10" t="s">
        <v>15</v>
      </c>
      <c r="M227" s="52">
        <v>43567</v>
      </c>
      <c r="N227" s="11" t="s">
        <v>365</v>
      </c>
      <c r="O227" s="9">
        <f>M227+365</f>
        <v>43932</v>
      </c>
      <c r="P227" s="23" t="str">
        <f t="shared" si="6"/>
        <v>дистанции горные</v>
      </c>
      <c r="R227" s="23"/>
      <c r="S227" s="47" t="e">
        <f>VLOOKUP($B227,[1]Лист1!$B$5:$G$100,5,0)</f>
        <v>#N/A</v>
      </c>
      <c r="T227" s="47" t="e">
        <f>VLOOKUP($B227,[1]Лист1!$B$5:$G$100,5,0)</f>
        <v>#N/A</v>
      </c>
      <c r="U227" s="23"/>
    </row>
    <row r="228" spans="1:21" x14ac:dyDescent="0.25">
      <c r="A228" s="6">
        <v>225</v>
      </c>
      <c r="B228" s="7" t="s">
        <v>159</v>
      </c>
      <c r="C228" s="7" t="str">
        <f>VLOOKUP(B228,[2]Лист1!$B$3:$E$532,1,0)</f>
        <v>Орлов Борис Константинович</v>
      </c>
      <c r="D228" s="7">
        <f>VLOOKUP(C228,[2]Лист1!$B$3:$E$532,3,0)</f>
        <v>0</v>
      </c>
      <c r="E228" s="7"/>
      <c r="F228" s="7"/>
      <c r="G228" s="24" t="s">
        <v>32</v>
      </c>
      <c r="H228" s="24"/>
      <c r="I228" s="10" t="s">
        <v>8</v>
      </c>
      <c r="J228" s="9">
        <v>43097</v>
      </c>
      <c r="K228" s="11">
        <v>271</v>
      </c>
      <c r="L228" s="10" t="s">
        <v>266</v>
      </c>
      <c r="M228" s="9"/>
      <c r="N228" s="11"/>
      <c r="O228" s="9"/>
      <c r="P228" s="23" t="str">
        <f t="shared" si="6"/>
        <v/>
      </c>
      <c r="R228" s="23"/>
      <c r="S228" s="47" t="e">
        <f>VLOOKUP($B228,[1]Лист1!$B$5:$G$100,5,0)</f>
        <v>#N/A</v>
      </c>
      <c r="T228" s="47" t="e">
        <f>VLOOKUP($B228,[1]Лист1!$B$5:$G$100,5,0)</f>
        <v>#N/A</v>
      </c>
      <c r="U228" s="23"/>
    </row>
    <row r="229" spans="1:21" x14ac:dyDescent="0.25">
      <c r="A229" s="6">
        <v>226</v>
      </c>
      <c r="B229" s="7" t="s">
        <v>160</v>
      </c>
      <c r="C229" s="7" t="str">
        <f>VLOOKUP(B229,[2]Лист1!$B$3:$E$532,1,0)</f>
        <v>Павлик Дмитрий Русланович</v>
      </c>
      <c r="D229" s="7" t="str">
        <f>VLOOKUP(C229,[2]Лист1!$B$3:$E$532,3,0)</f>
        <v>спортивный туризм</v>
      </c>
      <c r="E229" s="7">
        <v>1995</v>
      </c>
      <c r="F229" s="7">
        <v>25</v>
      </c>
      <c r="G229" s="24" t="s">
        <v>10</v>
      </c>
      <c r="H229" s="24"/>
      <c r="I229" s="10" t="s">
        <v>18</v>
      </c>
      <c r="J229" s="9">
        <v>42097</v>
      </c>
      <c r="K229" s="8">
        <v>1174</v>
      </c>
      <c r="L229" s="10" t="s">
        <v>15</v>
      </c>
      <c r="M229" s="9">
        <v>43876</v>
      </c>
      <c r="N229" s="11" t="s">
        <v>378</v>
      </c>
      <c r="O229" s="9">
        <f>M229+365</f>
        <v>44241</v>
      </c>
      <c r="P229" s="23" t="str">
        <f t="shared" si="6"/>
        <v>дистанции пешеходные</v>
      </c>
      <c r="R229" s="23"/>
      <c r="S229" s="47" t="e">
        <f>VLOOKUP($B229,[1]Лист1!$B$5:$G$100,5,0)</f>
        <v>#N/A</v>
      </c>
      <c r="T229" s="47" t="e">
        <f>VLOOKUP($B229,[1]Лист1!$B$5:$G$100,5,0)</f>
        <v>#N/A</v>
      </c>
      <c r="U229" s="23"/>
    </row>
    <row r="230" spans="1:21" x14ac:dyDescent="0.25">
      <c r="A230" s="6">
        <v>227</v>
      </c>
      <c r="B230" s="24" t="s">
        <v>284</v>
      </c>
      <c r="C230" s="7" t="str">
        <f>VLOOKUP(B230,[2]Лист1!$B$3:$E$532,1,0)</f>
        <v>Падорин Иван Константинович</v>
      </c>
      <c r="D230" s="7">
        <f>VLOOKUP(C230,[2]Лист1!$B$3:$E$532,3,0)</f>
        <v>0</v>
      </c>
      <c r="E230" s="7"/>
      <c r="F230" s="7"/>
      <c r="G230" s="24" t="s">
        <v>14</v>
      </c>
      <c r="H230" s="24"/>
      <c r="I230" s="10" t="s">
        <v>15</v>
      </c>
      <c r="J230" s="9">
        <v>43349</v>
      </c>
      <c r="K230" s="11" t="s">
        <v>34</v>
      </c>
      <c r="L230" s="10" t="s">
        <v>266</v>
      </c>
      <c r="M230" s="9"/>
      <c r="N230" s="11"/>
      <c r="O230" s="9"/>
      <c r="P230" s="23" t="str">
        <f t="shared" si="6"/>
        <v/>
      </c>
      <c r="R230" s="23"/>
      <c r="S230" s="47" t="e">
        <f>VLOOKUP($B230,[1]Лист1!$B$5:$G$100,5,0)</f>
        <v>#N/A</v>
      </c>
      <c r="T230" s="47" t="e">
        <f>VLOOKUP($B230,[1]Лист1!$B$5:$G$100,5,0)</f>
        <v>#N/A</v>
      </c>
      <c r="U230" s="23"/>
    </row>
    <row r="231" spans="1:21" x14ac:dyDescent="0.25">
      <c r="A231" s="6">
        <v>228</v>
      </c>
      <c r="B231" s="44" t="s">
        <v>161</v>
      </c>
      <c r="C231" s="7" t="str">
        <f>VLOOKUP(B231,[2]Лист1!$B$3:$E$532,1,0)</f>
        <v>Панкратова Олеся Викторовна</v>
      </c>
      <c r="D231" s="7" t="str">
        <f>VLOOKUP(C231,[2]Лист1!$B$3:$E$532,3,0)</f>
        <v>спортивный туризм</v>
      </c>
      <c r="E231" s="7">
        <v>1991</v>
      </c>
      <c r="F231" s="7">
        <v>29</v>
      </c>
      <c r="G231" s="24" t="s">
        <v>10</v>
      </c>
      <c r="H231" s="24"/>
      <c r="I231" s="10" t="s">
        <v>15</v>
      </c>
      <c r="J231" s="9">
        <v>43178</v>
      </c>
      <c r="K231" s="11">
        <v>49</v>
      </c>
      <c r="L231" s="10" t="s">
        <v>15</v>
      </c>
      <c r="M231" s="51">
        <v>43555</v>
      </c>
      <c r="N231" s="11" t="s">
        <v>287</v>
      </c>
      <c r="O231" s="9">
        <f>M231+365</f>
        <v>43920</v>
      </c>
      <c r="P231" s="23" t="str">
        <f t="shared" si="6"/>
        <v>дистанции пешеходные</v>
      </c>
      <c r="S231" s="47">
        <f>VLOOKUP($B231,[1]Лист1!$B$5:$G$200,4,0)</f>
        <v>0</v>
      </c>
      <c r="T231" s="47">
        <f>VLOOKUP($B231,[1]Лист1!$B$5:$G$100,5,0)</f>
        <v>0</v>
      </c>
    </row>
    <row r="232" spans="1:21" x14ac:dyDescent="0.25">
      <c r="A232" s="6">
        <v>229</v>
      </c>
      <c r="B232" s="7" t="s">
        <v>162</v>
      </c>
      <c r="C232" s="7" t="str">
        <f>VLOOKUP(B232,[2]Лист1!$B$3:$E$532,1,0)</f>
        <v>Пахомова Ксения Викторовна</v>
      </c>
      <c r="D232" s="7">
        <f>VLOOKUP(C232,[2]Лист1!$B$3:$E$532,3,0)</f>
        <v>0</v>
      </c>
      <c r="E232" s="7">
        <v>2003</v>
      </c>
      <c r="F232" s="7">
        <v>17</v>
      </c>
      <c r="G232" s="24" t="s">
        <v>10</v>
      </c>
      <c r="H232" s="24"/>
      <c r="I232" s="10" t="s">
        <v>11</v>
      </c>
      <c r="J232" s="9">
        <v>43146</v>
      </c>
      <c r="K232" s="11" t="s">
        <v>25</v>
      </c>
      <c r="L232" s="10" t="s">
        <v>266</v>
      </c>
      <c r="M232" s="9"/>
      <c r="N232" s="11"/>
      <c r="O232" s="9"/>
      <c r="P232" s="23" t="str">
        <f t="shared" si="6"/>
        <v/>
      </c>
      <c r="R232" s="23"/>
      <c r="S232" s="47" t="e">
        <f>VLOOKUP($B232,[1]Лист1!$B$5:$G$100,5,0)</f>
        <v>#N/A</v>
      </c>
      <c r="T232" s="47" t="e">
        <f>VLOOKUP($B232,[1]Лист1!$B$5:$G$100,5,0)</f>
        <v>#N/A</v>
      </c>
      <c r="U232" s="23"/>
    </row>
    <row r="233" spans="1:21" x14ac:dyDescent="0.25">
      <c r="A233" s="6">
        <v>230</v>
      </c>
      <c r="B233" s="24" t="s">
        <v>298</v>
      </c>
      <c r="C233" s="7" t="str">
        <f>VLOOKUP(B233,[2]Лист1!$B$3:$E$532,1,0)</f>
        <v>Певнева Марина Викторовна</v>
      </c>
      <c r="D233" s="7">
        <f>VLOOKUP(C233,[2]Лист1!$B$3:$E$532,3,0)</f>
        <v>0</v>
      </c>
      <c r="E233" s="7"/>
      <c r="F233" s="7"/>
      <c r="G233" s="24" t="s">
        <v>289</v>
      </c>
      <c r="H233" s="24"/>
      <c r="I233" s="10" t="s">
        <v>15</v>
      </c>
      <c r="J233" s="9">
        <v>43577</v>
      </c>
      <c r="K233" s="11" t="s">
        <v>301</v>
      </c>
      <c r="L233" s="10" t="s">
        <v>15</v>
      </c>
      <c r="M233" s="52">
        <v>43577</v>
      </c>
      <c r="N233" s="11" t="s">
        <v>301</v>
      </c>
      <c r="O233" s="9">
        <f>M233+365</f>
        <v>43942</v>
      </c>
      <c r="P233" s="23" t="str">
        <f t="shared" si="6"/>
        <v>дистанции на средствах передвижения (кони)</v>
      </c>
      <c r="R233" s="23"/>
      <c r="S233" s="47" t="e">
        <f>VLOOKUP($B233,[1]Лист1!$B$5:$G$100,5,0)</f>
        <v>#N/A</v>
      </c>
      <c r="T233" s="47" t="e">
        <f>VLOOKUP($B233,[1]Лист1!$B$5:$G$100,5,0)</f>
        <v>#N/A</v>
      </c>
      <c r="U233" s="23"/>
    </row>
    <row r="234" spans="1:21" x14ac:dyDescent="0.25">
      <c r="A234" s="6">
        <v>231</v>
      </c>
      <c r="B234" s="24" t="s">
        <v>241</v>
      </c>
      <c r="C234" s="7" t="str">
        <f>VLOOKUP(B234,[2]Лист1!$B$3:$E$532,1,0)</f>
        <v>Пендрикова Ольга Николаевна</v>
      </c>
      <c r="D234" s="7">
        <f>VLOOKUP(C234,[2]Лист1!$B$3:$E$532,3,0)</f>
        <v>0</v>
      </c>
      <c r="E234" s="7"/>
      <c r="F234" s="7"/>
      <c r="G234" s="24" t="s">
        <v>7</v>
      </c>
      <c r="H234" s="24"/>
      <c r="I234" s="10" t="s">
        <v>15</v>
      </c>
      <c r="J234" s="9">
        <v>43326</v>
      </c>
      <c r="K234" s="11" t="s">
        <v>362</v>
      </c>
      <c r="L234" s="10" t="s">
        <v>15</v>
      </c>
      <c r="M234" s="9">
        <v>43701</v>
      </c>
      <c r="N234" s="11" t="s">
        <v>366</v>
      </c>
      <c r="O234" s="9">
        <f>M234+365</f>
        <v>44066</v>
      </c>
      <c r="P234" s="23" t="str">
        <f t="shared" si="6"/>
        <v>дистанции горные</v>
      </c>
      <c r="R234" s="23"/>
      <c r="S234" s="47" t="e">
        <f>VLOOKUP($B234,[1]Лист1!$B$5:$G$100,5,0)</f>
        <v>#N/A</v>
      </c>
      <c r="T234" s="47" t="e">
        <f>VLOOKUP($B234,[1]Лист1!$B$5:$G$100,5,0)</f>
        <v>#N/A</v>
      </c>
      <c r="U234" s="23"/>
    </row>
    <row r="235" spans="1:21" x14ac:dyDescent="0.25">
      <c r="A235" s="6">
        <v>232</v>
      </c>
      <c r="B235" s="43" t="s">
        <v>337</v>
      </c>
      <c r="C235" s="7" t="str">
        <f>VLOOKUP(B235,[2]Лист1!$B$3:$E$532,1,0)</f>
        <v>Пестова Дарья Юрьевна</v>
      </c>
      <c r="D235" s="7">
        <f>VLOOKUP(C235,[2]Лист1!$B$3:$E$532,3,0)</f>
        <v>0</v>
      </c>
      <c r="E235" s="7"/>
      <c r="F235" s="7"/>
      <c r="G235" s="24" t="s">
        <v>7</v>
      </c>
      <c r="H235" s="24"/>
      <c r="I235" s="10" t="s">
        <v>15</v>
      </c>
      <c r="J235" s="9">
        <v>43577</v>
      </c>
      <c r="K235" s="11" t="s">
        <v>301</v>
      </c>
      <c r="L235" s="10" t="s">
        <v>15</v>
      </c>
      <c r="M235" s="52">
        <v>43577</v>
      </c>
      <c r="N235" s="11" t="s">
        <v>301</v>
      </c>
      <c r="O235" s="9">
        <f>M235+365</f>
        <v>43942</v>
      </c>
      <c r="P235" s="23" t="str">
        <f t="shared" si="6"/>
        <v>дистанции горные</v>
      </c>
      <c r="R235" s="23"/>
      <c r="S235" s="47" t="e">
        <f>VLOOKUP($B235,[1]Лист1!$B$5:$G$100,5,0)</f>
        <v>#N/A</v>
      </c>
      <c r="T235" s="47" t="e">
        <f>VLOOKUP($B235,[1]Лист1!$B$5:$G$100,5,0)</f>
        <v>#N/A</v>
      </c>
      <c r="U235" s="23"/>
    </row>
    <row r="236" spans="1:21" x14ac:dyDescent="0.25">
      <c r="A236" s="6">
        <v>233</v>
      </c>
      <c r="B236" s="24" t="s">
        <v>163</v>
      </c>
      <c r="C236" s="7" t="str">
        <f>VLOOKUP(B236,[2]Лист1!$B$3:$E$532,1,0)</f>
        <v>Петров Валерий Валерьевич</v>
      </c>
      <c r="D236" s="7" t="str">
        <f>VLOOKUP(C236,[2]Лист1!$B$3:$E$532,3,0)</f>
        <v>спортивный туризм</v>
      </c>
      <c r="E236" s="7">
        <v>1990</v>
      </c>
      <c r="F236" s="7">
        <v>30</v>
      </c>
      <c r="G236" s="24" t="s">
        <v>10</v>
      </c>
      <c r="H236" s="24"/>
      <c r="I236" s="10" t="s">
        <v>18</v>
      </c>
      <c r="J236" s="9">
        <v>43244</v>
      </c>
      <c r="K236" s="11">
        <v>117</v>
      </c>
      <c r="L236" s="10" t="s">
        <v>18</v>
      </c>
      <c r="M236" s="54">
        <v>43244</v>
      </c>
      <c r="N236" s="11">
        <v>117</v>
      </c>
      <c r="O236" s="9">
        <f>M236+365*2</f>
        <v>43974</v>
      </c>
      <c r="P236" s="23" t="str">
        <f t="shared" si="6"/>
        <v>дистанции пешеходные</v>
      </c>
      <c r="R236" s="23"/>
      <c r="S236" s="47">
        <f>VLOOKUP($B236,[1]Лист1!$B$5:$G$100,5,0)</f>
        <v>24</v>
      </c>
      <c r="T236" s="47">
        <f>VLOOKUP($B236,[1]Лист1!$B$5:$G$100,5,0)</f>
        <v>24</v>
      </c>
      <c r="U236" s="23"/>
    </row>
    <row r="237" spans="1:21" x14ac:dyDescent="0.25">
      <c r="A237" s="6">
        <v>234</v>
      </c>
      <c r="B237" s="7" t="s">
        <v>164</v>
      </c>
      <c r="C237" s="7" t="str">
        <f>VLOOKUP(B237,[2]Лист1!$B$3:$E$532,1,0)</f>
        <v>Петров Виталий Викторович</v>
      </c>
      <c r="D237" s="7" t="str">
        <f>VLOOKUP(C237,[2]Лист1!$B$3:$E$532,3,0)</f>
        <v>спортивный туризм</v>
      </c>
      <c r="E237" s="7"/>
      <c r="F237" s="7"/>
      <c r="G237" s="24" t="s">
        <v>14</v>
      </c>
      <c r="H237" s="24"/>
      <c r="I237" s="10" t="s">
        <v>8</v>
      </c>
      <c r="J237" s="9">
        <v>42825</v>
      </c>
      <c r="K237" s="11">
        <v>39</v>
      </c>
      <c r="L237" s="10" t="s">
        <v>8</v>
      </c>
      <c r="M237" s="9">
        <v>43555</v>
      </c>
      <c r="N237" s="11" t="s">
        <v>287</v>
      </c>
      <c r="O237" s="9">
        <f>M237+365*2</f>
        <v>44285</v>
      </c>
      <c r="P237" s="23" t="str">
        <f t="shared" si="6"/>
        <v>дистанции на средствах передвижения (авто)</v>
      </c>
      <c r="R237" s="23"/>
      <c r="S237" s="47" t="e">
        <f>VLOOKUP($B237,[1]Лист1!$B$5:$G$100,5,0)</f>
        <v>#N/A</v>
      </c>
      <c r="T237" s="47" t="e">
        <f>VLOOKUP($B237,[1]Лист1!$B$5:$G$100,5,0)</f>
        <v>#N/A</v>
      </c>
      <c r="U237" s="23"/>
    </row>
    <row r="238" spans="1:21" x14ac:dyDescent="0.25">
      <c r="A238" s="6">
        <v>235</v>
      </c>
      <c r="B238" s="7" t="s">
        <v>165</v>
      </c>
      <c r="C238" s="7" t="str">
        <f>VLOOKUP(B238,[2]Лист1!$B$3:$E$532,1,0)</f>
        <v>Петров Олег Александрович</v>
      </c>
      <c r="D238" s="7" t="str">
        <f>VLOOKUP(C238,[2]Лист1!$B$3:$E$532,3,0)</f>
        <v>спортивный туризм</v>
      </c>
      <c r="E238" s="7">
        <v>1979</v>
      </c>
      <c r="F238" s="7">
        <v>41</v>
      </c>
      <c r="G238" s="24" t="s">
        <v>10</v>
      </c>
      <c r="H238" s="24"/>
      <c r="I238" s="10" t="s">
        <v>8</v>
      </c>
      <c r="J238" s="9">
        <v>41345</v>
      </c>
      <c r="K238" s="8">
        <v>717</v>
      </c>
      <c r="L238" s="10" t="s">
        <v>8</v>
      </c>
      <c r="M238" s="9">
        <v>43511</v>
      </c>
      <c r="N238" s="11" t="s">
        <v>25</v>
      </c>
      <c r="O238" s="9">
        <f>M238+365*2</f>
        <v>44241</v>
      </c>
      <c r="P238" s="23" t="str">
        <f t="shared" si="6"/>
        <v>дистанции пешеходные</v>
      </c>
      <c r="R238" s="23"/>
      <c r="S238" s="47">
        <f>VLOOKUP($B238,[1]Лист1!$B$5:$G$100,5,0)</f>
        <v>0</v>
      </c>
      <c r="T238" s="47">
        <f>VLOOKUP($B238,[1]Лист1!$B$5:$G$100,5,0)</f>
        <v>0</v>
      </c>
      <c r="U238" s="23"/>
    </row>
    <row r="239" spans="1:21" x14ac:dyDescent="0.25">
      <c r="A239" s="6">
        <v>236</v>
      </c>
      <c r="B239" s="43" t="s">
        <v>338</v>
      </c>
      <c r="C239" s="7" t="str">
        <f>VLOOKUP(B239,[2]Лист1!$B$3:$E$532,1,0)</f>
        <v>Петрова Любовь Игоревна</v>
      </c>
      <c r="D239" s="7">
        <f>VLOOKUP(C239,[2]Лист1!$B$3:$E$532,3,0)</f>
        <v>0</v>
      </c>
      <c r="E239" s="7"/>
      <c r="F239" s="7"/>
      <c r="G239" s="24" t="s">
        <v>7</v>
      </c>
      <c r="H239" s="24"/>
      <c r="I239" s="10" t="s">
        <v>15</v>
      </c>
      <c r="J239" s="9">
        <v>43577</v>
      </c>
      <c r="K239" s="11" t="s">
        <v>301</v>
      </c>
      <c r="L239" s="10" t="s">
        <v>15</v>
      </c>
      <c r="M239" s="52">
        <v>43577</v>
      </c>
      <c r="N239" s="11" t="s">
        <v>301</v>
      </c>
      <c r="O239" s="9">
        <f>M239+365</f>
        <v>43942</v>
      </c>
      <c r="P239" s="23" t="str">
        <f t="shared" si="6"/>
        <v>дистанции горные</v>
      </c>
      <c r="R239" s="23"/>
      <c r="S239" s="47" t="e">
        <f>VLOOKUP($B239,[1]Лист1!$B$5:$G$100,5,0)</f>
        <v>#N/A</v>
      </c>
      <c r="T239" s="47" t="e">
        <f>VLOOKUP($B239,[1]Лист1!$B$5:$G$100,5,0)</f>
        <v>#N/A</v>
      </c>
      <c r="U239" s="23"/>
    </row>
    <row r="240" spans="1:21" x14ac:dyDescent="0.25">
      <c r="A240" s="6">
        <v>237</v>
      </c>
      <c r="B240" s="7" t="s">
        <v>166</v>
      </c>
      <c r="C240" s="7" t="str">
        <f>VLOOKUP(B240,[2]Лист1!$B$3:$E$532,1,0)</f>
        <v>Погоняйло Никита Сергеевич</v>
      </c>
      <c r="D240" s="7" t="str">
        <f>VLOOKUP(C240,[2]Лист1!$B$3:$E$532,3,0)</f>
        <v>спортивный туризм</v>
      </c>
      <c r="E240" s="7">
        <v>2003</v>
      </c>
      <c r="F240" s="7">
        <v>17</v>
      </c>
      <c r="G240" s="24" t="s">
        <v>10</v>
      </c>
      <c r="H240" s="24"/>
      <c r="I240" s="10" t="s">
        <v>15</v>
      </c>
      <c r="J240" s="12">
        <v>43914</v>
      </c>
      <c r="K240" s="11" t="s">
        <v>408</v>
      </c>
      <c r="L240" s="10" t="s">
        <v>15</v>
      </c>
      <c r="M240" s="12">
        <v>43914</v>
      </c>
      <c r="N240" s="11" t="s">
        <v>408</v>
      </c>
      <c r="O240" s="9">
        <f>M240+365</f>
        <v>44279</v>
      </c>
      <c r="P240" s="23" t="str">
        <f t="shared" si="6"/>
        <v>дистанции пешеходные</v>
      </c>
      <c r="R240" s="23"/>
      <c r="S240" s="47">
        <f>VLOOKUP($B240,[1]Лист1!$B$5:$G$100,5,0)</f>
        <v>0</v>
      </c>
      <c r="T240" s="47">
        <f>VLOOKUP($B240,[1]Лист1!$B$5:$G$100,5,0)</f>
        <v>0</v>
      </c>
      <c r="U240" s="23"/>
    </row>
    <row r="241" spans="1:21" x14ac:dyDescent="0.25">
      <c r="A241" s="6">
        <v>238</v>
      </c>
      <c r="B241" s="7" t="s">
        <v>396</v>
      </c>
      <c r="C241" s="7" t="e">
        <f>VLOOKUP(B241,[2]Лист1!$B$3:$E$532,1,0)</f>
        <v>#N/A</v>
      </c>
      <c r="D241" s="7" t="e">
        <f>VLOOKUP(C241,[2]Лист1!$B$3:$E$532,3,0)</f>
        <v>#N/A</v>
      </c>
      <c r="E241" s="7"/>
      <c r="F241" s="7"/>
      <c r="G241" s="24" t="s">
        <v>315</v>
      </c>
      <c r="H241" s="24"/>
      <c r="I241" s="10" t="s">
        <v>15</v>
      </c>
      <c r="J241" s="12">
        <v>43892</v>
      </c>
      <c r="K241" s="11" t="s">
        <v>381</v>
      </c>
      <c r="L241" s="10" t="s">
        <v>15</v>
      </c>
      <c r="M241" s="9">
        <v>43892</v>
      </c>
      <c r="N241" s="11" t="s">
        <v>381</v>
      </c>
      <c r="O241" s="9">
        <f>M241+365</f>
        <v>44257</v>
      </c>
      <c r="P241" s="23" t="str">
        <f t="shared" si="6"/>
        <v>маршруты</v>
      </c>
      <c r="R241" s="23"/>
      <c r="S241" s="47" t="e">
        <f>VLOOKUP($B241,[1]Лист1!$B$5:$G$100,5,0)</f>
        <v>#N/A</v>
      </c>
      <c r="T241" s="47" t="e">
        <f>VLOOKUP($B241,[1]Лист1!$B$5:$G$100,5,0)</f>
        <v>#N/A</v>
      </c>
      <c r="U241" s="23"/>
    </row>
    <row r="242" spans="1:21" x14ac:dyDescent="0.25">
      <c r="A242" s="6">
        <v>239</v>
      </c>
      <c r="B242" s="24" t="s">
        <v>249</v>
      </c>
      <c r="C242" s="7" t="str">
        <f>VLOOKUP(B242,[2]Лист1!$B$3:$E$532,1,0)</f>
        <v>Полиенко Наталья Николаевна</v>
      </c>
      <c r="D242" s="7">
        <f>VLOOKUP(C242,[2]Лист1!$B$3:$E$532,3,0)</f>
        <v>0</v>
      </c>
      <c r="E242" s="7"/>
      <c r="F242" s="7"/>
      <c r="G242" s="24" t="s">
        <v>14</v>
      </c>
      <c r="H242" s="24"/>
      <c r="I242" s="10" t="s">
        <v>15</v>
      </c>
      <c r="J242" s="9">
        <v>43349</v>
      </c>
      <c r="K242" s="11" t="s">
        <v>34</v>
      </c>
      <c r="L242" s="10" t="s">
        <v>266</v>
      </c>
      <c r="M242" s="9"/>
      <c r="N242" s="11"/>
      <c r="O242" s="9"/>
      <c r="P242" s="23" t="str">
        <f t="shared" si="6"/>
        <v/>
      </c>
      <c r="R242" s="23"/>
      <c r="S242" s="47" t="e">
        <f>VLOOKUP($B242,[1]Лист1!$B$5:$G$100,5,0)</f>
        <v>#N/A</v>
      </c>
      <c r="T242" s="47" t="e">
        <f>VLOOKUP($B242,[1]Лист1!$B$5:$G$100,5,0)</f>
        <v>#N/A</v>
      </c>
      <c r="U242" s="23"/>
    </row>
    <row r="243" spans="1:21" x14ac:dyDescent="0.25">
      <c r="A243" s="6">
        <v>240</v>
      </c>
      <c r="B243" s="7" t="s">
        <v>167</v>
      </c>
      <c r="C243" s="7" t="str">
        <f>VLOOKUP(B243,[2]Лист1!$B$3:$E$532,1,0)</f>
        <v>Полищук Валерия Александровна</v>
      </c>
      <c r="D243" s="7" t="str">
        <f>VLOOKUP(C243,[2]Лист1!$B$3:$E$532,3,0)</f>
        <v>спортивный туризм</v>
      </c>
      <c r="E243" s="7"/>
      <c r="F243" s="7"/>
      <c r="G243" s="24" t="s">
        <v>7</v>
      </c>
      <c r="H243" s="24"/>
      <c r="I243" s="10" t="s">
        <v>15</v>
      </c>
      <c r="J243" s="12">
        <v>41737</v>
      </c>
      <c r="K243" s="11">
        <v>1150</v>
      </c>
      <c r="L243" s="10" t="s">
        <v>15</v>
      </c>
      <c r="M243" s="9">
        <v>43876</v>
      </c>
      <c r="N243" s="11" t="s">
        <v>378</v>
      </c>
      <c r="O243" s="9">
        <f t="shared" ref="O243:O250" si="7">M243+365</f>
        <v>44241</v>
      </c>
      <c r="P243" s="23" t="str">
        <f t="shared" si="6"/>
        <v>дистанции горные</v>
      </c>
      <c r="R243" s="23"/>
      <c r="S243" s="47" t="e">
        <f>VLOOKUP($B243,[1]Лист1!$B$5:$G$100,5,0)</f>
        <v>#N/A</v>
      </c>
      <c r="T243" s="47" t="e">
        <f>VLOOKUP($B243,[1]Лист1!$B$5:$G$100,5,0)</f>
        <v>#N/A</v>
      </c>
      <c r="U243" s="23"/>
    </row>
    <row r="244" spans="1:21" x14ac:dyDescent="0.25">
      <c r="A244" s="6">
        <v>241</v>
      </c>
      <c r="B244" s="45" t="s">
        <v>286</v>
      </c>
      <c r="C244" s="7" t="str">
        <f>VLOOKUP(B244,[2]Лист1!$B$3:$E$532,1,0)</f>
        <v>Пономарева Светлана Владимировна</v>
      </c>
      <c r="D244" s="7" t="str">
        <f>VLOOKUP(C244,[2]Лист1!$B$3:$E$532,3,0)</f>
        <v>спортивный туризм</v>
      </c>
      <c r="E244" s="7">
        <v>1961</v>
      </c>
      <c r="F244" s="7">
        <v>59</v>
      </c>
      <c r="G244" s="24" t="s">
        <v>10</v>
      </c>
      <c r="H244" s="24"/>
      <c r="I244" s="10" t="s">
        <v>15</v>
      </c>
      <c r="J244" s="12">
        <v>43563</v>
      </c>
      <c r="K244" s="11" t="s">
        <v>285</v>
      </c>
      <c r="L244" s="10" t="s">
        <v>15</v>
      </c>
      <c r="M244" s="53">
        <v>43563</v>
      </c>
      <c r="N244" s="11" t="s">
        <v>285</v>
      </c>
      <c r="O244" s="9">
        <f t="shared" si="7"/>
        <v>43928</v>
      </c>
      <c r="P244" s="23" t="str">
        <f t="shared" si="6"/>
        <v>дистанции пешеходные</v>
      </c>
      <c r="R244" s="23"/>
      <c r="S244" s="47">
        <f>VLOOKUP($B244,[1]Лист1!$B$5:$G$100,5,0)</f>
        <v>0</v>
      </c>
      <c r="T244" s="47">
        <f>VLOOKUP($B244,[1]Лист1!$B$5:$G$100,5,0)</f>
        <v>0</v>
      </c>
      <c r="U244" s="23"/>
    </row>
    <row r="245" spans="1:21" x14ac:dyDescent="0.25">
      <c r="A245" s="6">
        <v>242</v>
      </c>
      <c r="B245" s="43" t="s">
        <v>339</v>
      </c>
      <c r="C245" s="7" t="str">
        <f>VLOOKUP(B245,[2]Лист1!$B$3:$E$532,1,0)</f>
        <v>Попов Александр Андреевич</v>
      </c>
      <c r="D245" s="7">
        <f>VLOOKUP(C245,[2]Лист1!$B$3:$E$532,3,0)</f>
        <v>0</v>
      </c>
      <c r="E245" s="7"/>
      <c r="F245" s="7"/>
      <c r="G245" s="24" t="s">
        <v>7</v>
      </c>
      <c r="H245" s="24"/>
      <c r="I245" s="10" t="s">
        <v>15</v>
      </c>
      <c r="J245" s="9">
        <v>43577</v>
      </c>
      <c r="K245" s="11" t="s">
        <v>301</v>
      </c>
      <c r="L245" s="10" t="s">
        <v>15</v>
      </c>
      <c r="M245" s="52">
        <v>43577</v>
      </c>
      <c r="N245" s="11" t="s">
        <v>301</v>
      </c>
      <c r="O245" s="9">
        <f t="shared" si="7"/>
        <v>43942</v>
      </c>
      <c r="P245" s="23" t="str">
        <f t="shared" si="6"/>
        <v>дистанции горные</v>
      </c>
      <c r="R245" s="23"/>
      <c r="S245" s="47" t="e">
        <f>VLOOKUP($B245,[1]Лист1!$B$5:$G$100,5,0)</f>
        <v>#N/A</v>
      </c>
      <c r="T245" s="47" t="e">
        <f>VLOOKUP($B245,[1]Лист1!$B$5:$G$100,5,0)</f>
        <v>#N/A</v>
      </c>
      <c r="U245" s="23"/>
    </row>
    <row r="246" spans="1:21" x14ac:dyDescent="0.25">
      <c r="A246" s="6">
        <v>243</v>
      </c>
      <c r="B246" s="43" t="s">
        <v>340</v>
      </c>
      <c r="C246" s="7" t="str">
        <f>VLOOKUP(B246,[2]Лист1!$B$3:$E$532,1,0)</f>
        <v>Попов Антон Игоревич</v>
      </c>
      <c r="D246" s="7">
        <f>VLOOKUP(C246,[2]Лист1!$B$3:$E$532,3,0)</f>
        <v>0</v>
      </c>
      <c r="E246" s="7"/>
      <c r="F246" s="7"/>
      <c r="G246" s="24" t="s">
        <v>7</v>
      </c>
      <c r="H246" s="24"/>
      <c r="I246" s="10" t="s">
        <v>15</v>
      </c>
      <c r="J246" s="9">
        <v>43577</v>
      </c>
      <c r="K246" s="11" t="s">
        <v>301</v>
      </c>
      <c r="L246" s="10" t="s">
        <v>15</v>
      </c>
      <c r="M246" s="52">
        <v>43577</v>
      </c>
      <c r="N246" s="11" t="s">
        <v>301</v>
      </c>
      <c r="O246" s="9">
        <f t="shared" si="7"/>
        <v>43942</v>
      </c>
      <c r="P246" s="23" t="str">
        <f t="shared" si="6"/>
        <v>дистанции горные</v>
      </c>
      <c r="R246" s="23"/>
      <c r="S246" s="47" t="e">
        <f>VLOOKUP($B246,[1]Лист1!$B$5:$G$100,5,0)</f>
        <v>#N/A</v>
      </c>
      <c r="T246" s="47" t="e">
        <f>VLOOKUP($B246,[1]Лист1!$B$5:$G$100,5,0)</f>
        <v>#N/A</v>
      </c>
      <c r="U246" s="23"/>
    </row>
    <row r="247" spans="1:21" x14ac:dyDescent="0.25">
      <c r="A247" s="6">
        <v>244</v>
      </c>
      <c r="B247" s="43" t="s">
        <v>341</v>
      </c>
      <c r="C247" s="7" t="str">
        <f>VLOOKUP(B247,[2]Лист1!$B$3:$E$532,1,0)</f>
        <v>Попова Елизавета Андреевна</v>
      </c>
      <c r="D247" s="7">
        <f>VLOOKUP(C247,[2]Лист1!$B$3:$E$532,3,0)</f>
        <v>0</v>
      </c>
      <c r="E247" s="7"/>
      <c r="F247" s="7"/>
      <c r="G247" s="24" t="s">
        <v>315</v>
      </c>
      <c r="H247" s="24"/>
      <c r="I247" s="10" t="s">
        <v>15</v>
      </c>
      <c r="J247" s="9">
        <v>43577</v>
      </c>
      <c r="K247" s="11" t="s">
        <v>301</v>
      </c>
      <c r="L247" s="10" t="s">
        <v>15</v>
      </c>
      <c r="M247" s="52">
        <v>43577</v>
      </c>
      <c r="N247" s="11" t="s">
        <v>301</v>
      </c>
      <c r="O247" s="9">
        <f t="shared" si="7"/>
        <v>43942</v>
      </c>
      <c r="P247" s="23" t="str">
        <f t="shared" si="6"/>
        <v>маршруты</v>
      </c>
      <c r="R247" s="23"/>
      <c r="S247" s="47" t="e">
        <f>VLOOKUP($B247,[1]Лист1!$B$5:$G$100,5,0)</f>
        <v>#N/A</v>
      </c>
      <c r="T247" s="47" t="e">
        <f>VLOOKUP($B247,[1]Лист1!$B$5:$G$100,5,0)</f>
        <v>#N/A</v>
      </c>
      <c r="U247" s="23"/>
    </row>
    <row r="248" spans="1:21" x14ac:dyDescent="0.25">
      <c r="A248" s="6">
        <v>245</v>
      </c>
      <c r="B248" s="24" t="s">
        <v>168</v>
      </c>
      <c r="C248" s="7" t="str">
        <f>VLOOKUP(B248,[2]Лист1!$B$3:$E$532,1,0)</f>
        <v>Приходько Сергей Александрович</v>
      </c>
      <c r="D248" s="7">
        <f>VLOOKUP(C248,[2]Лист1!$B$3:$E$532,3,0)</f>
        <v>0</v>
      </c>
      <c r="E248" s="7">
        <v>2002</v>
      </c>
      <c r="F248" s="7">
        <v>18</v>
      </c>
      <c r="G248" s="24" t="s">
        <v>10</v>
      </c>
      <c r="H248" s="24"/>
      <c r="I248" s="10" t="s">
        <v>15</v>
      </c>
      <c r="J248" s="9">
        <v>43349</v>
      </c>
      <c r="K248" s="11" t="s">
        <v>34</v>
      </c>
      <c r="L248" s="10" t="s">
        <v>15</v>
      </c>
      <c r="M248" s="9">
        <v>43714</v>
      </c>
      <c r="N248" s="11" t="s">
        <v>364</v>
      </c>
      <c r="O248" s="9">
        <f t="shared" si="7"/>
        <v>44079</v>
      </c>
      <c r="P248" s="23" t="str">
        <f t="shared" si="6"/>
        <v>дистанции пешеходные</v>
      </c>
      <c r="R248" s="23"/>
      <c r="S248" s="47">
        <f>VLOOKUP($B248,[1]Лист1!$B$5:$G$100,5,0)</f>
        <v>0</v>
      </c>
      <c r="T248" s="47">
        <f>VLOOKUP($B248,[1]Лист1!$B$5:$G$100,5,0)</f>
        <v>0</v>
      </c>
      <c r="U248" s="23"/>
    </row>
    <row r="249" spans="1:21" x14ac:dyDescent="0.25">
      <c r="A249" s="6">
        <v>246</v>
      </c>
      <c r="B249" s="43" t="s">
        <v>342</v>
      </c>
      <c r="C249" s="7" t="str">
        <f>VLOOKUP(B249,[2]Лист1!$B$3:$E$532,1,0)</f>
        <v>Профе Павел Викторович</v>
      </c>
      <c r="D249" s="7">
        <f>VLOOKUP(C249,[2]Лист1!$B$3:$E$532,3,0)</f>
        <v>0</v>
      </c>
      <c r="E249" s="7"/>
      <c r="F249" s="7"/>
      <c r="G249" s="24" t="s">
        <v>7</v>
      </c>
      <c r="H249" s="24"/>
      <c r="I249" s="10" t="s">
        <v>15</v>
      </c>
      <c r="J249" s="9">
        <v>43577</v>
      </c>
      <c r="K249" s="11" t="s">
        <v>301</v>
      </c>
      <c r="L249" s="10" t="s">
        <v>15</v>
      </c>
      <c r="M249" s="52">
        <v>43577</v>
      </c>
      <c r="N249" s="11" t="s">
        <v>301</v>
      </c>
      <c r="O249" s="9">
        <f t="shared" si="7"/>
        <v>43942</v>
      </c>
      <c r="P249" s="23" t="str">
        <f t="shared" si="6"/>
        <v>дистанции горные</v>
      </c>
      <c r="R249" s="23"/>
      <c r="S249" s="47" t="e">
        <f>VLOOKUP($B249,[1]Лист1!$B$5:$G$100,5,0)</f>
        <v>#N/A</v>
      </c>
      <c r="T249" s="47" t="e">
        <f>VLOOKUP($B249,[1]Лист1!$B$5:$G$100,5,0)</f>
        <v>#N/A</v>
      </c>
      <c r="U249" s="23"/>
    </row>
    <row r="250" spans="1:21" x14ac:dyDescent="0.25">
      <c r="A250" s="6">
        <v>247</v>
      </c>
      <c r="B250" s="43" t="s">
        <v>343</v>
      </c>
      <c r="C250" s="7" t="str">
        <f>VLOOKUP(B250,[2]Лист1!$B$3:$E$532,1,0)</f>
        <v>Пушкина Наталья Сергеевна</v>
      </c>
      <c r="D250" s="7">
        <f>VLOOKUP(C250,[2]Лист1!$B$3:$E$532,3,0)</f>
        <v>0</v>
      </c>
      <c r="E250" s="7"/>
      <c r="F250" s="7"/>
      <c r="G250" s="24" t="s">
        <v>315</v>
      </c>
      <c r="H250" s="24"/>
      <c r="I250" s="10" t="s">
        <v>15</v>
      </c>
      <c r="J250" s="9">
        <v>43577</v>
      </c>
      <c r="K250" s="11" t="s">
        <v>301</v>
      </c>
      <c r="L250" s="10" t="s">
        <v>15</v>
      </c>
      <c r="M250" s="52">
        <v>43577</v>
      </c>
      <c r="N250" s="11" t="s">
        <v>301</v>
      </c>
      <c r="O250" s="9">
        <f t="shared" si="7"/>
        <v>43942</v>
      </c>
      <c r="P250" s="23" t="str">
        <f t="shared" si="6"/>
        <v>маршруты</v>
      </c>
      <c r="R250" s="23"/>
      <c r="S250" s="47" t="e">
        <f>VLOOKUP($B250,[1]Лист1!$B$5:$G$100,5,0)</f>
        <v>#N/A</v>
      </c>
      <c r="T250" s="47" t="e">
        <f>VLOOKUP($B250,[1]Лист1!$B$5:$G$100,5,0)</f>
        <v>#N/A</v>
      </c>
      <c r="U250" s="23"/>
    </row>
    <row r="251" spans="1:21" x14ac:dyDescent="0.25">
      <c r="A251" s="6">
        <v>248</v>
      </c>
      <c r="B251" s="24" t="s">
        <v>169</v>
      </c>
      <c r="C251" s="7" t="str">
        <f>VLOOKUP(B251,[2]Лист1!$B$3:$E$532,1,0)</f>
        <v>Пушков Игорь Викторович</v>
      </c>
      <c r="D251" s="7" t="str">
        <f>VLOOKUP(C251,[2]Лист1!$B$3:$E$532,3,0)</f>
        <v>спортивный туризм</v>
      </c>
      <c r="E251" s="7"/>
      <c r="F251" s="7"/>
      <c r="G251" s="24" t="s">
        <v>32</v>
      </c>
      <c r="H251" s="24"/>
      <c r="I251" s="10" t="s">
        <v>18</v>
      </c>
      <c r="J251" s="9">
        <v>43349</v>
      </c>
      <c r="K251" s="11" t="s">
        <v>34</v>
      </c>
      <c r="L251" s="10" t="s">
        <v>18</v>
      </c>
      <c r="M251" s="9">
        <v>43349</v>
      </c>
      <c r="N251" s="11" t="s">
        <v>34</v>
      </c>
      <c r="O251" s="9">
        <f>M251+365*2</f>
        <v>44079</v>
      </c>
      <c r="P251" s="23" t="str">
        <f t="shared" si="6"/>
        <v>дистанции водные</v>
      </c>
      <c r="R251" s="23"/>
      <c r="S251" s="47" t="e">
        <f>VLOOKUP($B251,[1]Лист1!$B$5:$G$100,5,0)</f>
        <v>#N/A</v>
      </c>
      <c r="T251" s="47" t="e">
        <f>VLOOKUP($B251,[1]Лист1!$B$5:$G$100,5,0)</f>
        <v>#N/A</v>
      </c>
      <c r="U251" s="23"/>
    </row>
    <row r="252" spans="1:21" x14ac:dyDescent="0.25">
      <c r="A252" s="6">
        <v>249</v>
      </c>
      <c r="B252" s="24" t="s">
        <v>170</v>
      </c>
      <c r="C252" s="7" t="str">
        <f>VLOOKUP(B252,[2]Лист1!$B$3:$E$532,1,0)</f>
        <v>Пушкова Ольга Игоревна</v>
      </c>
      <c r="D252" s="7" t="str">
        <f>VLOOKUP(C252,[2]Лист1!$B$3:$E$532,3,0)</f>
        <v>спортивный туризм</v>
      </c>
      <c r="E252" s="7"/>
      <c r="F252" s="7"/>
      <c r="G252" s="24" t="s">
        <v>32</v>
      </c>
      <c r="H252" s="24"/>
      <c r="I252" s="10" t="s">
        <v>18</v>
      </c>
      <c r="J252" s="9">
        <v>43349</v>
      </c>
      <c r="K252" s="11" t="s">
        <v>34</v>
      </c>
      <c r="L252" s="10" t="s">
        <v>18</v>
      </c>
      <c r="M252" s="9">
        <v>43349</v>
      </c>
      <c r="N252" s="11" t="s">
        <v>34</v>
      </c>
      <c r="O252" s="9">
        <f>M252+365*2</f>
        <v>44079</v>
      </c>
      <c r="P252" s="23" t="str">
        <f t="shared" si="6"/>
        <v>дистанции водные</v>
      </c>
      <c r="R252" s="23"/>
      <c r="S252" s="47" t="e">
        <f>VLOOKUP($B252,[1]Лист1!$B$5:$G$100,5,0)</f>
        <v>#N/A</v>
      </c>
      <c r="T252" s="47" t="e">
        <f>VLOOKUP($B252,[1]Лист1!$B$5:$G$100,5,0)</f>
        <v>#N/A</v>
      </c>
      <c r="U252" s="23"/>
    </row>
    <row r="253" spans="1:21" x14ac:dyDescent="0.25">
      <c r="A253" s="6">
        <v>250</v>
      </c>
      <c r="B253" s="7" t="s">
        <v>171</v>
      </c>
      <c r="C253" s="7" t="str">
        <f>VLOOKUP(B253,[2]Лист1!$B$3:$E$532,1,0)</f>
        <v>Пынник Сергей Александрович</v>
      </c>
      <c r="D253" s="7" t="str">
        <f>VLOOKUP(C253,[2]Лист1!$B$3:$E$532,3,0)</f>
        <v>спортивный туризм</v>
      </c>
      <c r="E253" s="7">
        <v>1988</v>
      </c>
      <c r="F253" s="7">
        <v>32</v>
      </c>
      <c r="G253" s="24" t="s">
        <v>10</v>
      </c>
      <c r="H253" s="24"/>
      <c r="I253" s="10" t="s">
        <v>8</v>
      </c>
      <c r="J253" s="9">
        <v>42606</v>
      </c>
      <c r="K253" s="10">
        <v>167</v>
      </c>
      <c r="L253" s="10" t="s">
        <v>8</v>
      </c>
      <c r="M253" s="9">
        <v>43336</v>
      </c>
      <c r="N253" s="11" t="s">
        <v>30</v>
      </c>
      <c r="O253" s="9">
        <f>M253+365*2</f>
        <v>44066</v>
      </c>
      <c r="P253" s="23" t="str">
        <f t="shared" si="6"/>
        <v>дистанции пешеходные</v>
      </c>
      <c r="R253" s="23"/>
      <c r="S253" s="47">
        <f>VLOOKUP($B253,[1]Лист1!$B$5:$G$100,5,0)</f>
        <v>80</v>
      </c>
      <c r="T253" s="47">
        <f>VLOOKUP($B253,[1]Лист1!$B$5:$G$100,5,0)</f>
        <v>80</v>
      </c>
      <c r="U253" s="23"/>
    </row>
    <row r="254" spans="1:21" x14ac:dyDescent="0.25">
      <c r="A254" s="6">
        <v>251</v>
      </c>
      <c r="B254" s="7" t="s">
        <v>172</v>
      </c>
      <c r="C254" s="7" t="str">
        <f>VLOOKUP(B254,[2]Лист1!$B$3:$E$532,1,0)</f>
        <v>Рачников Николай Николаевич</v>
      </c>
      <c r="D254" s="7" t="str">
        <f>VLOOKUP(C254,[2]Лист1!$B$3:$E$532,3,0)</f>
        <v>спортивный туризм</v>
      </c>
      <c r="E254" s="7"/>
      <c r="F254" s="7"/>
      <c r="G254" s="24" t="s">
        <v>7</v>
      </c>
      <c r="H254" s="24"/>
      <c r="I254" s="10" t="s">
        <v>8</v>
      </c>
      <c r="J254" s="12">
        <v>41792</v>
      </c>
      <c r="K254" s="11" t="s">
        <v>265</v>
      </c>
      <c r="L254" s="10" t="s">
        <v>8</v>
      </c>
      <c r="M254" s="9">
        <v>43511</v>
      </c>
      <c r="N254" s="11" t="s">
        <v>25</v>
      </c>
      <c r="O254" s="9">
        <f>M254+365*2</f>
        <v>44241</v>
      </c>
      <c r="P254" s="23" t="str">
        <f t="shared" si="6"/>
        <v>дистанции горные</v>
      </c>
      <c r="R254" s="23"/>
      <c r="S254" s="47" t="e">
        <f>VLOOKUP($B254,[1]Лист1!$B$5:$G$100,5,0)</f>
        <v>#N/A</v>
      </c>
      <c r="T254" s="47" t="e">
        <f>VLOOKUP($B254,[1]Лист1!$B$5:$G$100,5,0)</f>
        <v>#N/A</v>
      </c>
      <c r="U254" s="23"/>
    </row>
    <row r="255" spans="1:21" x14ac:dyDescent="0.25">
      <c r="A255" s="6">
        <v>252</v>
      </c>
      <c r="B255" s="7" t="s">
        <v>173</v>
      </c>
      <c r="C255" s="7" t="str">
        <f>VLOOKUP(B255,[2]Лист1!$B$3:$E$532,1,0)</f>
        <v>Реброва Евгения Александровна</v>
      </c>
      <c r="D255" s="7" t="str">
        <f>VLOOKUP(C255,[2]Лист1!$B$3:$E$532,3,0)</f>
        <v>спортивный туризм</v>
      </c>
      <c r="E255" s="7">
        <v>1997</v>
      </c>
      <c r="F255" s="7">
        <v>23</v>
      </c>
      <c r="G255" s="24" t="s">
        <v>10</v>
      </c>
      <c r="H255" s="24"/>
      <c r="I255" s="10" t="s">
        <v>15</v>
      </c>
      <c r="J255" s="9">
        <v>42097</v>
      </c>
      <c r="K255" s="8">
        <v>1174</v>
      </c>
      <c r="L255" s="10" t="s">
        <v>266</v>
      </c>
      <c r="M255" s="9"/>
      <c r="N255" s="11"/>
      <c r="O255" s="9"/>
      <c r="P255" s="23" t="str">
        <f t="shared" si="6"/>
        <v/>
      </c>
      <c r="R255" s="23"/>
      <c r="S255" s="47" t="e">
        <f>VLOOKUP($B255,[1]Лист1!$B$5:$G$100,5,0)</f>
        <v>#N/A</v>
      </c>
      <c r="T255" s="47" t="e">
        <f>VLOOKUP($B255,[1]Лист1!$B$5:$G$100,5,0)</f>
        <v>#N/A</v>
      </c>
      <c r="U255" s="23"/>
    </row>
    <row r="256" spans="1:21" x14ac:dyDescent="0.25">
      <c r="A256" s="6">
        <v>253</v>
      </c>
      <c r="B256" s="7" t="s">
        <v>174</v>
      </c>
      <c r="C256" s="7" t="str">
        <f>VLOOKUP(B256,[2]Лист1!$B$3:$E$532,1,0)</f>
        <v>Резников Андрей Алексеевич</v>
      </c>
      <c r="D256" s="7" t="str">
        <f>VLOOKUP(C256,[2]Лист1!$B$3:$E$532,3,0)</f>
        <v>спортивный туризм</v>
      </c>
      <c r="E256" s="7">
        <v>1997</v>
      </c>
      <c r="F256" s="7">
        <v>23</v>
      </c>
      <c r="G256" s="24" t="s">
        <v>10</v>
      </c>
      <c r="H256" s="24"/>
      <c r="I256" s="10" t="s">
        <v>15</v>
      </c>
      <c r="J256" s="9">
        <v>41697</v>
      </c>
      <c r="K256" s="8">
        <v>597</v>
      </c>
      <c r="L256" s="10" t="s">
        <v>266</v>
      </c>
      <c r="M256" s="9"/>
      <c r="N256" s="11"/>
      <c r="O256" s="9"/>
      <c r="P256" s="23" t="str">
        <f t="shared" si="6"/>
        <v/>
      </c>
      <c r="R256" s="23"/>
      <c r="S256" s="47" t="e">
        <f>VLOOKUP($B256,[1]Лист1!$B$5:$G$100,5,0)</f>
        <v>#N/A</v>
      </c>
      <c r="T256" s="47" t="e">
        <f>VLOOKUP($B256,[1]Лист1!$B$5:$G$100,5,0)</f>
        <v>#N/A</v>
      </c>
      <c r="U256" s="23"/>
    </row>
    <row r="257" spans="1:256" x14ac:dyDescent="0.25">
      <c r="A257" s="6">
        <v>254</v>
      </c>
      <c r="B257" s="7" t="s">
        <v>397</v>
      </c>
      <c r="C257" s="7" t="e">
        <f>VLOOKUP(B257,[2]Лист1!$B$3:$E$532,1,0)</f>
        <v>#N/A</v>
      </c>
      <c r="D257" s="7" t="e">
        <f>VLOOKUP(C257,[2]Лист1!$B$3:$E$532,3,0)</f>
        <v>#N/A</v>
      </c>
      <c r="E257" s="7"/>
      <c r="F257" s="7"/>
      <c r="G257" s="24" t="s">
        <v>315</v>
      </c>
      <c r="H257" s="24"/>
      <c r="I257" s="10" t="s">
        <v>15</v>
      </c>
      <c r="J257" s="12">
        <v>43892</v>
      </c>
      <c r="K257" s="11" t="s">
        <v>381</v>
      </c>
      <c r="L257" s="10" t="s">
        <v>15</v>
      </c>
      <c r="M257" s="9">
        <v>43892</v>
      </c>
      <c r="N257" s="11" t="s">
        <v>381</v>
      </c>
      <c r="O257" s="9">
        <f>M257+365</f>
        <v>44257</v>
      </c>
      <c r="P257" s="23" t="str">
        <f t="shared" si="6"/>
        <v>маршруты</v>
      </c>
      <c r="R257" s="23"/>
      <c r="S257" s="47" t="e">
        <f>VLOOKUP($B257,[1]Лист1!$B$5:$G$100,5,0)</f>
        <v>#N/A</v>
      </c>
      <c r="T257" s="47" t="e">
        <f>VLOOKUP($B257,[1]Лист1!$B$5:$G$100,5,0)</f>
        <v>#N/A</v>
      </c>
      <c r="U257" s="23"/>
    </row>
    <row r="258" spans="1:256" x14ac:dyDescent="0.25">
      <c r="A258" s="6">
        <v>255</v>
      </c>
      <c r="B258" s="7" t="s">
        <v>175</v>
      </c>
      <c r="C258" s="7" t="str">
        <f>VLOOKUP(B258,[2]Лист1!$B$3:$E$532,1,0)</f>
        <v>Родыгин Игорь Валентинович</v>
      </c>
      <c r="D258" s="7" t="str">
        <f>VLOOKUP(C258,[2]Лист1!$B$3:$E$532,3,0)</f>
        <v>спортивный туризм</v>
      </c>
      <c r="E258" s="7"/>
      <c r="F258" s="7"/>
      <c r="G258" s="24" t="s">
        <v>7</v>
      </c>
      <c r="H258" s="24"/>
      <c r="I258" s="10" t="s">
        <v>15</v>
      </c>
      <c r="J258" s="12">
        <v>41666</v>
      </c>
      <c r="K258" s="11">
        <v>195</v>
      </c>
      <c r="L258" s="10" t="s">
        <v>15</v>
      </c>
      <c r="M258" s="9">
        <v>43876</v>
      </c>
      <c r="N258" s="11" t="s">
        <v>378</v>
      </c>
      <c r="O258" s="9">
        <f>M258+365</f>
        <v>44241</v>
      </c>
      <c r="P258" s="23" t="str">
        <f t="shared" si="6"/>
        <v>дистанции горные</v>
      </c>
      <c r="R258" s="23"/>
      <c r="S258" s="47" t="e">
        <f>VLOOKUP($B258,[1]Лист1!$B$5:$G$100,5,0)</f>
        <v>#N/A</v>
      </c>
      <c r="T258" s="47" t="e">
        <f>VLOOKUP($B258,[1]Лист1!$B$5:$G$100,5,0)</f>
        <v>#N/A</v>
      </c>
      <c r="U258" s="23"/>
    </row>
    <row r="259" spans="1:256" x14ac:dyDescent="0.25">
      <c r="A259" s="6">
        <v>256</v>
      </c>
      <c r="B259" s="7" t="s">
        <v>177</v>
      </c>
      <c r="C259" s="7" t="str">
        <f>VLOOKUP(B259,[2]Лист1!$B$3:$E$532,1,0)</f>
        <v>Рубис Людмила Григорьевна</v>
      </c>
      <c r="D259" s="7">
        <f>VLOOKUP(C259,[2]Лист1!$B$3:$E$532,3,0)</f>
        <v>0</v>
      </c>
      <c r="E259" s="7"/>
      <c r="F259" s="7"/>
      <c r="G259" s="24" t="s">
        <v>10</v>
      </c>
      <c r="H259" s="24" t="s">
        <v>356</v>
      </c>
      <c r="I259" s="10" t="s">
        <v>73</v>
      </c>
      <c r="J259" s="9">
        <v>43188</v>
      </c>
      <c r="K259" s="11" t="s">
        <v>360</v>
      </c>
      <c r="L259" s="10" t="s">
        <v>73</v>
      </c>
      <c r="M259" s="9">
        <v>43451</v>
      </c>
      <c r="N259" s="11" t="s">
        <v>267</v>
      </c>
      <c r="O259" s="9">
        <f>M259+365*4</f>
        <v>44911</v>
      </c>
      <c r="P259" s="23" t="str">
        <f t="shared" si="6"/>
        <v>дистанции пешеходные</v>
      </c>
      <c r="R259" s="23"/>
      <c r="S259" s="47">
        <f>VLOOKUP($B259,[1]Лист1!$B$5:$G$100,5,0)</f>
        <v>30</v>
      </c>
      <c r="T259" s="47">
        <f>VLOOKUP($B259,[1]Лист1!$B$5:$G$100,5,0)</f>
        <v>30</v>
      </c>
      <c r="U259" s="23"/>
    </row>
    <row r="260" spans="1:256" s="14" customFormat="1" x14ac:dyDescent="0.25">
      <c r="A260" s="6">
        <v>257</v>
      </c>
      <c r="B260" s="24" t="s">
        <v>242</v>
      </c>
      <c r="C260" s="7" t="str">
        <f>VLOOKUP(B260,[2]Лист1!$B$3:$E$532,1,0)</f>
        <v>Румянцев Михаил Николаевич</v>
      </c>
      <c r="D260" s="7">
        <f>VLOOKUP(C260,[2]Лист1!$B$3:$E$532,3,0)</f>
        <v>0</v>
      </c>
      <c r="E260" s="7"/>
      <c r="F260" s="7"/>
      <c r="G260" s="24" t="s">
        <v>7</v>
      </c>
      <c r="H260" s="24"/>
      <c r="I260" s="10" t="s">
        <v>15</v>
      </c>
      <c r="J260" s="9">
        <v>43326</v>
      </c>
      <c r="K260" s="11" t="s">
        <v>362</v>
      </c>
      <c r="L260" s="10" t="s">
        <v>15</v>
      </c>
      <c r="M260" s="9">
        <v>43701</v>
      </c>
      <c r="N260" s="11" t="s">
        <v>366</v>
      </c>
      <c r="O260" s="9">
        <f>M260+365</f>
        <v>44066</v>
      </c>
      <c r="P260" s="23" t="str">
        <f t="shared" si="6"/>
        <v>дистанции горные</v>
      </c>
      <c r="Q260" s="23"/>
      <c r="R260" s="23"/>
      <c r="S260" s="47" t="e">
        <f>VLOOKUP($B260,[1]Лист1!$B$5:$G$100,5,0)</f>
        <v>#N/A</v>
      </c>
      <c r="T260" s="47" t="e">
        <f>VLOOKUP($B260,[1]Лист1!$B$5:$G$100,5,0)</f>
        <v>#N/A</v>
      </c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  <c r="BP260" s="23"/>
      <c r="BQ260" s="23"/>
      <c r="BR260" s="23"/>
      <c r="BS260" s="23"/>
      <c r="BT260" s="23"/>
      <c r="BU260" s="23"/>
      <c r="BV260" s="23"/>
      <c r="BW260" s="23"/>
      <c r="BX260" s="23"/>
      <c r="BY260" s="23"/>
      <c r="BZ260" s="23"/>
      <c r="CA260" s="23"/>
      <c r="CB260" s="23"/>
      <c r="CC260" s="23"/>
      <c r="CD260" s="23"/>
      <c r="CE260" s="23"/>
      <c r="CF260" s="23"/>
      <c r="CG260" s="23"/>
      <c r="CH260" s="23"/>
      <c r="CI260" s="23"/>
      <c r="CJ260" s="23"/>
      <c r="CK260" s="23"/>
      <c r="CL260" s="23"/>
      <c r="CM260" s="23"/>
      <c r="CN260" s="23"/>
      <c r="CO260" s="23"/>
      <c r="CP260" s="23"/>
      <c r="CQ260" s="23"/>
      <c r="CR260" s="23"/>
      <c r="CS260" s="23"/>
      <c r="CT260" s="23"/>
      <c r="CU260" s="23"/>
      <c r="CV260" s="23"/>
      <c r="CW260" s="23"/>
      <c r="CX260" s="23"/>
      <c r="CY260" s="23"/>
      <c r="CZ260" s="23"/>
      <c r="DA260" s="23"/>
      <c r="DB260" s="23"/>
      <c r="DC260" s="23"/>
      <c r="DD260" s="23"/>
      <c r="DE260" s="23"/>
      <c r="DF260" s="23"/>
      <c r="DG260" s="23"/>
      <c r="DH260" s="23"/>
      <c r="DI260" s="23"/>
      <c r="DJ260" s="23"/>
      <c r="DK260" s="23"/>
      <c r="DL260" s="23"/>
      <c r="DM260" s="23"/>
      <c r="DN260" s="23"/>
      <c r="DO260" s="23"/>
      <c r="DP260" s="23"/>
      <c r="DQ260" s="23"/>
      <c r="DR260" s="23"/>
      <c r="DS260" s="23"/>
      <c r="DT260" s="23"/>
      <c r="DU260" s="23"/>
      <c r="DV260" s="23"/>
      <c r="DW260" s="23"/>
      <c r="DX260" s="23"/>
      <c r="DY260" s="23"/>
      <c r="DZ260" s="23"/>
      <c r="EA260" s="23"/>
      <c r="EB260" s="23"/>
      <c r="EC260" s="23"/>
      <c r="ED260" s="23"/>
      <c r="EE260" s="23"/>
      <c r="EF260" s="23"/>
      <c r="EG260" s="23"/>
      <c r="EH260" s="23"/>
      <c r="EI260" s="23"/>
      <c r="EJ260" s="23"/>
      <c r="EK260" s="23"/>
      <c r="EL260" s="23"/>
      <c r="EM260" s="23"/>
      <c r="EN260" s="23"/>
      <c r="EO260" s="23"/>
      <c r="EP260" s="23"/>
      <c r="EQ260" s="23"/>
      <c r="ER260" s="23"/>
      <c r="ES260" s="23"/>
      <c r="ET260" s="23"/>
      <c r="EU260" s="23"/>
      <c r="EV260" s="23"/>
      <c r="EW260" s="23"/>
      <c r="EX260" s="23"/>
      <c r="EY260" s="23"/>
      <c r="EZ260" s="23"/>
      <c r="FA260" s="23"/>
      <c r="FB260" s="23"/>
      <c r="FC260" s="23"/>
      <c r="FD260" s="23"/>
      <c r="FE260" s="23"/>
      <c r="FF260" s="23"/>
      <c r="FG260" s="23"/>
      <c r="FH260" s="23"/>
      <c r="FI260" s="23"/>
      <c r="FJ260" s="23"/>
      <c r="FK260" s="23"/>
      <c r="FL260" s="23"/>
      <c r="FM260" s="23"/>
      <c r="FN260" s="23"/>
      <c r="FO260" s="23"/>
      <c r="FP260" s="23"/>
      <c r="FQ260" s="23"/>
      <c r="FR260" s="23"/>
      <c r="FS260" s="23"/>
      <c r="FT260" s="23"/>
      <c r="FU260" s="23"/>
      <c r="FV260" s="23"/>
      <c r="FW260" s="23"/>
      <c r="FX260" s="23"/>
      <c r="FY260" s="23"/>
      <c r="FZ260" s="23"/>
      <c r="GA260" s="23"/>
      <c r="GB260" s="23"/>
      <c r="GC260" s="23"/>
      <c r="GD260" s="23"/>
      <c r="GE260" s="23"/>
      <c r="GF260" s="23"/>
      <c r="GG260" s="23"/>
      <c r="GH260" s="23"/>
      <c r="GI260" s="23"/>
      <c r="GJ260" s="23"/>
      <c r="GK260" s="23"/>
      <c r="GL260" s="23"/>
      <c r="GM260" s="23"/>
      <c r="GN260" s="23"/>
      <c r="GO260" s="23"/>
      <c r="GP260" s="23"/>
      <c r="GQ260" s="23"/>
      <c r="GR260" s="23"/>
      <c r="GS260" s="23"/>
      <c r="GT260" s="23"/>
      <c r="GU260" s="23"/>
      <c r="GV260" s="23"/>
      <c r="GW260" s="23"/>
      <c r="GX260" s="23"/>
      <c r="GY260" s="23"/>
      <c r="GZ260" s="23"/>
      <c r="HA260" s="23"/>
      <c r="HB260" s="23"/>
      <c r="HC260" s="23"/>
      <c r="HD260" s="23"/>
      <c r="HE260" s="23"/>
      <c r="HF260" s="23"/>
      <c r="HG260" s="23"/>
      <c r="HH260" s="23"/>
      <c r="HI260" s="23"/>
      <c r="HJ260" s="23"/>
      <c r="HK260" s="23"/>
      <c r="HL260" s="23"/>
      <c r="HM260" s="23"/>
      <c r="HN260" s="23"/>
      <c r="HO260" s="23"/>
      <c r="HP260" s="23"/>
      <c r="HQ260" s="23"/>
      <c r="HR260" s="23"/>
      <c r="HS260" s="23"/>
      <c r="HT260" s="23"/>
      <c r="HU260" s="23"/>
      <c r="HV260" s="23"/>
      <c r="HW260" s="23"/>
      <c r="HX260" s="23"/>
      <c r="HY260" s="23"/>
      <c r="HZ260" s="23"/>
      <c r="IA260" s="23"/>
      <c r="IB260" s="23"/>
      <c r="IC260" s="23"/>
      <c r="ID260" s="23"/>
      <c r="IE260" s="23"/>
      <c r="IF260" s="23"/>
      <c r="IG260" s="23"/>
      <c r="IH260" s="23"/>
      <c r="II260" s="23"/>
      <c r="IJ260" s="23"/>
      <c r="IK260" s="23"/>
      <c r="IL260" s="23"/>
      <c r="IM260" s="23"/>
      <c r="IN260" s="23"/>
      <c r="IO260" s="23"/>
      <c r="IP260" s="23"/>
      <c r="IQ260" s="23"/>
      <c r="IR260" s="23"/>
      <c r="IS260" s="23"/>
      <c r="IT260" s="23"/>
      <c r="IU260" s="23"/>
      <c r="IV260" s="23"/>
    </row>
    <row r="261" spans="1:256" s="14" customFormat="1" x14ac:dyDescent="0.25">
      <c r="A261" s="6">
        <v>258</v>
      </c>
      <c r="B261" s="7" t="s">
        <v>176</v>
      </c>
      <c r="C261" s="7" t="str">
        <f>VLOOKUP(B261,[2]Лист1!$B$3:$E$532,1,0)</f>
        <v>Рьянова Мария Михайловна</v>
      </c>
      <c r="D261" s="7" t="str">
        <f>VLOOKUP(C261,[2]Лист1!$B$3:$E$532,3,0)</f>
        <v>спортивный туризм</v>
      </c>
      <c r="E261" s="7">
        <v>1996</v>
      </c>
      <c r="F261" s="7">
        <v>24</v>
      </c>
      <c r="G261" s="24" t="s">
        <v>10</v>
      </c>
      <c r="H261" s="24"/>
      <c r="I261" s="10" t="s">
        <v>18</v>
      </c>
      <c r="J261" s="9">
        <v>41697</v>
      </c>
      <c r="K261" s="8">
        <v>597</v>
      </c>
      <c r="L261" s="10" t="s">
        <v>15</v>
      </c>
      <c r="M261" s="9">
        <v>43876</v>
      </c>
      <c r="N261" s="11" t="s">
        <v>378</v>
      </c>
      <c r="O261" s="9">
        <f>M261+365</f>
        <v>44241</v>
      </c>
      <c r="P261" s="23" t="str">
        <f t="shared" si="6"/>
        <v>дистанции пешеходные</v>
      </c>
      <c r="Q261" s="23"/>
      <c r="R261" s="23"/>
      <c r="S261" s="47" t="e">
        <f>VLOOKUP($B261,[1]Лист1!$B$5:$G$100,5,0)</f>
        <v>#N/A</v>
      </c>
      <c r="T261" s="47" t="e">
        <f>VLOOKUP($B261,[1]Лист1!$B$5:$G$100,5,0)</f>
        <v>#N/A</v>
      </c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  <c r="BO261" s="23"/>
      <c r="BP261" s="23"/>
      <c r="BQ261" s="23"/>
      <c r="BR261" s="23"/>
      <c r="BS261" s="23"/>
      <c r="BT261" s="23"/>
      <c r="BU261" s="23"/>
      <c r="BV261" s="23"/>
      <c r="BW261" s="23"/>
      <c r="BX261" s="23"/>
      <c r="BY261" s="23"/>
      <c r="BZ261" s="23"/>
      <c r="CA261" s="23"/>
      <c r="CB261" s="23"/>
      <c r="CC261" s="23"/>
      <c r="CD261" s="23"/>
      <c r="CE261" s="23"/>
      <c r="CF261" s="23"/>
      <c r="CG261" s="23"/>
      <c r="CH261" s="23"/>
      <c r="CI261" s="23"/>
      <c r="CJ261" s="23"/>
      <c r="CK261" s="23"/>
      <c r="CL261" s="23"/>
      <c r="CM261" s="23"/>
      <c r="CN261" s="23"/>
      <c r="CO261" s="23"/>
      <c r="CP261" s="23"/>
      <c r="CQ261" s="23"/>
      <c r="CR261" s="23"/>
      <c r="CS261" s="23"/>
      <c r="CT261" s="23"/>
      <c r="CU261" s="23"/>
      <c r="CV261" s="23"/>
      <c r="CW261" s="23"/>
      <c r="CX261" s="23"/>
      <c r="CY261" s="23"/>
      <c r="CZ261" s="23"/>
      <c r="DA261" s="23"/>
      <c r="DB261" s="23"/>
      <c r="DC261" s="23"/>
      <c r="DD261" s="23"/>
      <c r="DE261" s="23"/>
      <c r="DF261" s="23"/>
      <c r="DG261" s="23"/>
      <c r="DH261" s="23"/>
      <c r="DI261" s="23"/>
      <c r="DJ261" s="23"/>
      <c r="DK261" s="23"/>
      <c r="DL261" s="23"/>
      <c r="DM261" s="23"/>
      <c r="DN261" s="23"/>
      <c r="DO261" s="23"/>
      <c r="DP261" s="23"/>
      <c r="DQ261" s="23"/>
      <c r="DR261" s="23"/>
      <c r="DS261" s="23"/>
      <c r="DT261" s="23"/>
      <c r="DU261" s="23"/>
      <c r="DV261" s="23"/>
      <c r="DW261" s="23"/>
      <c r="DX261" s="23"/>
      <c r="DY261" s="23"/>
      <c r="DZ261" s="23"/>
      <c r="EA261" s="23"/>
      <c r="EB261" s="23"/>
      <c r="EC261" s="23"/>
      <c r="ED261" s="23"/>
      <c r="EE261" s="23"/>
      <c r="EF261" s="23"/>
      <c r="EG261" s="23"/>
      <c r="EH261" s="23"/>
      <c r="EI261" s="23"/>
      <c r="EJ261" s="23"/>
      <c r="EK261" s="23"/>
      <c r="EL261" s="23"/>
      <c r="EM261" s="23"/>
      <c r="EN261" s="23"/>
      <c r="EO261" s="23"/>
      <c r="EP261" s="23"/>
      <c r="EQ261" s="23"/>
      <c r="ER261" s="23"/>
      <c r="ES261" s="23"/>
      <c r="ET261" s="23"/>
      <c r="EU261" s="23"/>
      <c r="EV261" s="23"/>
      <c r="EW261" s="23"/>
      <c r="EX261" s="23"/>
      <c r="EY261" s="23"/>
      <c r="EZ261" s="23"/>
      <c r="FA261" s="23"/>
      <c r="FB261" s="23"/>
      <c r="FC261" s="23"/>
      <c r="FD261" s="23"/>
      <c r="FE261" s="23"/>
      <c r="FF261" s="23"/>
      <c r="FG261" s="23"/>
      <c r="FH261" s="23"/>
      <c r="FI261" s="23"/>
      <c r="FJ261" s="23"/>
      <c r="FK261" s="23"/>
      <c r="FL261" s="23"/>
      <c r="FM261" s="23"/>
      <c r="FN261" s="23"/>
      <c r="FO261" s="23"/>
      <c r="FP261" s="23"/>
      <c r="FQ261" s="23"/>
      <c r="FR261" s="23"/>
      <c r="FS261" s="23"/>
      <c r="FT261" s="23"/>
      <c r="FU261" s="23"/>
      <c r="FV261" s="23"/>
      <c r="FW261" s="23"/>
      <c r="FX261" s="23"/>
      <c r="FY261" s="23"/>
      <c r="FZ261" s="23"/>
      <c r="GA261" s="23"/>
      <c r="GB261" s="23"/>
      <c r="GC261" s="23"/>
      <c r="GD261" s="23"/>
      <c r="GE261" s="23"/>
      <c r="GF261" s="23"/>
      <c r="GG261" s="23"/>
      <c r="GH261" s="23"/>
      <c r="GI261" s="23"/>
      <c r="GJ261" s="23"/>
      <c r="GK261" s="23"/>
      <c r="GL261" s="23"/>
      <c r="GM261" s="23"/>
      <c r="GN261" s="23"/>
      <c r="GO261" s="23"/>
      <c r="GP261" s="23"/>
      <c r="GQ261" s="23"/>
      <c r="GR261" s="23"/>
      <c r="GS261" s="23"/>
      <c r="GT261" s="23"/>
      <c r="GU261" s="23"/>
      <c r="GV261" s="23"/>
      <c r="GW261" s="23"/>
      <c r="GX261" s="23"/>
      <c r="GY261" s="23"/>
      <c r="GZ261" s="23"/>
      <c r="HA261" s="23"/>
      <c r="HB261" s="23"/>
      <c r="HC261" s="23"/>
      <c r="HD261" s="23"/>
      <c r="HE261" s="23"/>
      <c r="HF261" s="23"/>
      <c r="HG261" s="23"/>
      <c r="HH261" s="23"/>
      <c r="HI261" s="23"/>
      <c r="HJ261" s="23"/>
      <c r="HK261" s="23"/>
      <c r="HL261" s="23"/>
      <c r="HM261" s="23"/>
      <c r="HN261" s="23"/>
      <c r="HO261" s="23"/>
      <c r="HP261" s="23"/>
      <c r="HQ261" s="23"/>
      <c r="HR261" s="23"/>
      <c r="HS261" s="23"/>
      <c r="HT261" s="23"/>
      <c r="HU261" s="23"/>
      <c r="HV261" s="23"/>
      <c r="HW261" s="23"/>
      <c r="HX261" s="23"/>
      <c r="HY261" s="23"/>
      <c r="HZ261" s="23"/>
      <c r="IA261" s="23"/>
      <c r="IB261" s="23"/>
      <c r="IC261" s="23"/>
      <c r="ID261" s="23"/>
      <c r="IE261" s="23"/>
      <c r="IF261" s="23"/>
      <c r="IG261" s="23"/>
      <c r="IH261" s="23"/>
      <c r="II261" s="23"/>
      <c r="IJ261" s="23"/>
      <c r="IK261" s="23"/>
      <c r="IL261" s="23"/>
      <c r="IM261" s="23"/>
      <c r="IN261" s="23"/>
      <c r="IO261" s="23"/>
      <c r="IP261" s="23"/>
      <c r="IQ261" s="23"/>
      <c r="IR261" s="23"/>
      <c r="IS261" s="23"/>
      <c r="IT261" s="23"/>
      <c r="IU261" s="23"/>
      <c r="IV261" s="23"/>
    </row>
    <row r="262" spans="1:256" s="14" customFormat="1" x14ac:dyDescent="0.25">
      <c r="A262" s="6">
        <v>259</v>
      </c>
      <c r="B262" s="7" t="s">
        <v>178</v>
      </c>
      <c r="C262" s="7" t="str">
        <f>VLOOKUP(B262,[2]Лист1!$B$3:$E$532,1,0)</f>
        <v>Савина Мария Юрьевна</v>
      </c>
      <c r="D262" s="7" t="str">
        <f>VLOOKUP(C262,[2]Лист1!$B$3:$E$532,3,0)</f>
        <v>спортивный туризм</v>
      </c>
      <c r="E262" s="7">
        <v>1991</v>
      </c>
      <c r="F262" s="7">
        <v>29</v>
      </c>
      <c r="G262" s="24" t="s">
        <v>10</v>
      </c>
      <c r="H262" s="24"/>
      <c r="I262" s="10" t="s">
        <v>18</v>
      </c>
      <c r="J262" s="9">
        <v>42097</v>
      </c>
      <c r="K262" s="8">
        <v>1174</v>
      </c>
      <c r="L262" s="10" t="s">
        <v>15</v>
      </c>
      <c r="M262" s="9">
        <v>43876</v>
      </c>
      <c r="N262" s="11" t="s">
        <v>378</v>
      </c>
      <c r="O262" s="9">
        <f>M262+365</f>
        <v>44241</v>
      </c>
      <c r="P262" s="23" t="str">
        <f t="shared" si="6"/>
        <v>дистанции пешеходные</v>
      </c>
      <c r="Q262" s="23"/>
      <c r="R262" s="23"/>
      <c r="S262" s="47" t="e">
        <f>VLOOKUP($B262,[1]Лист1!$B$5:$G$100,5,0)</f>
        <v>#N/A</v>
      </c>
      <c r="T262" s="47" t="e">
        <f>VLOOKUP($B262,[1]Лист1!$B$5:$G$100,5,0)</f>
        <v>#N/A</v>
      </c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  <c r="BP262" s="23"/>
      <c r="BQ262" s="23"/>
      <c r="BR262" s="23"/>
      <c r="BS262" s="23"/>
      <c r="BT262" s="23"/>
      <c r="BU262" s="23"/>
      <c r="BV262" s="23"/>
      <c r="BW262" s="23"/>
      <c r="BX262" s="23"/>
      <c r="BY262" s="23"/>
      <c r="BZ262" s="23"/>
      <c r="CA262" s="23"/>
      <c r="CB262" s="23"/>
      <c r="CC262" s="23"/>
      <c r="CD262" s="23"/>
      <c r="CE262" s="23"/>
      <c r="CF262" s="23"/>
      <c r="CG262" s="23"/>
      <c r="CH262" s="23"/>
      <c r="CI262" s="23"/>
      <c r="CJ262" s="23"/>
      <c r="CK262" s="23"/>
      <c r="CL262" s="23"/>
      <c r="CM262" s="23"/>
      <c r="CN262" s="23"/>
      <c r="CO262" s="23"/>
      <c r="CP262" s="23"/>
      <c r="CQ262" s="23"/>
      <c r="CR262" s="23"/>
      <c r="CS262" s="23"/>
      <c r="CT262" s="23"/>
      <c r="CU262" s="23"/>
      <c r="CV262" s="23"/>
      <c r="CW262" s="23"/>
      <c r="CX262" s="23"/>
      <c r="CY262" s="23"/>
      <c r="CZ262" s="23"/>
      <c r="DA262" s="23"/>
      <c r="DB262" s="23"/>
      <c r="DC262" s="23"/>
      <c r="DD262" s="23"/>
      <c r="DE262" s="23"/>
      <c r="DF262" s="23"/>
      <c r="DG262" s="23"/>
      <c r="DH262" s="23"/>
      <c r="DI262" s="23"/>
      <c r="DJ262" s="23"/>
      <c r="DK262" s="23"/>
      <c r="DL262" s="23"/>
      <c r="DM262" s="23"/>
      <c r="DN262" s="23"/>
      <c r="DO262" s="23"/>
      <c r="DP262" s="23"/>
      <c r="DQ262" s="23"/>
      <c r="DR262" s="23"/>
      <c r="DS262" s="23"/>
      <c r="DT262" s="23"/>
      <c r="DU262" s="23"/>
      <c r="DV262" s="23"/>
      <c r="DW262" s="23"/>
      <c r="DX262" s="23"/>
      <c r="DY262" s="23"/>
      <c r="DZ262" s="23"/>
      <c r="EA262" s="23"/>
      <c r="EB262" s="23"/>
      <c r="EC262" s="23"/>
      <c r="ED262" s="23"/>
      <c r="EE262" s="23"/>
      <c r="EF262" s="23"/>
      <c r="EG262" s="23"/>
      <c r="EH262" s="23"/>
      <c r="EI262" s="23"/>
      <c r="EJ262" s="23"/>
      <c r="EK262" s="23"/>
      <c r="EL262" s="23"/>
      <c r="EM262" s="23"/>
      <c r="EN262" s="23"/>
      <c r="EO262" s="23"/>
      <c r="EP262" s="23"/>
      <c r="EQ262" s="23"/>
      <c r="ER262" s="23"/>
      <c r="ES262" s="23"/>
      <c r="ET262" s="23"/>
      <c r="EU262" s="23"/>
      <c r="EV262" s="23"/>
      <c r="EW262" s="23"/>
      <c r="EX262" s="23"/>
      <c r="EY262" s="23"/>
      <c r="EZ262" s="23"/>
      <c r="FA262" s="23"/>
      <c r="FB262" s="23"/>
      <c r="FC262" s="23"/>
      <c r="FD262" s="23"/>
      <c r="FE262" s="23"/>
      <c r="FF262" s="23"/>
      <c r="FG262" s="23"/>
      <c r="FH262" s="23"/>
      <c r="FI262" s="23"/>
      <c r="FJ262" s="23"/>
      <c r="FK262" s="23"/>
      <c r="FL262" s="23"/>
      <c r="FM262" s="23"/>
      <c r="FN262" s="23"/>
      <c r="FO262" s="23"/>
      <c r="FP262" s="23"/>
      <c r="FQ262" s="23"/>
      <c r="FR262" s="23"/>
      <c r="FS262" s="23"/>
      <c r="FT262" s="23"/>
      <c r="FU262" s="23"/>
      <c r="FV262" s="23"/>
      <c r="FW262" s="23"/>
      <c r="FX262" s="23"/>
      <c r="FY262" s="23"/>
      <c r="FZ262" s="23"/>
      <c r="GA262" s="23"/>
      <c r="GB262" s="23"/>
      <c r="GC262" s="23"/>
      <c r="GD262" s="23"/>
      <c r="GE262" s="23"/>
      <c r="GF262" s="23"/>
      <c r="GG262" s="23"/>
      <c r="GH262" s="23"/>
      <c r="GI262" s="23"/>
      <c r="GJ262" s="23"/>
      <c r="GK262" s="23"/>
      <c r="GL262" s="23"/>
      <c r="GM262" s="23"/>
      <c r="GN262" s="23"/>
      <c r="GO262" s="23"/>
      <c r="GP262" s="23"/>
      <c r="GQ262" s="23"/>
      <c r="GR262" s="23"/>
      <c r="GS262" s="23"/>
      <c r="GT262" s="23"/>
      <c r="GU262" s="23"/>
      <c r="GV262" s="23"/>
      <c r="GW262" s="23"/>
      <c r="GX262" s="23"/>
      <c r="GY262" s="23"/>
      <c r="GZ262" s="23"/>
      <c r="HA262" s="23"/>
      <c r="HB262" s="23"/>
      <c r="HC262" s="23"/>
      <c r="HD262" s="23"/>
      <c r="HE262" s="23"/>
      <c r="HF262" s="23"/>
      <c r="HG262" s="23"/>
      <c r="HH262" s="23"/>
      <c r="HI262" s="23"/>
      <c r="HJ262" s="23"/>
      <c r="HK262" s="23"/>
      <c r="HL262" s="23"/>
      <c r="HM262" s="23"/>
      <c r="HN262" s="23"/>
      <c r="HO262" s="23"/>
      <c r="HP262" s="23"/>
      <c r="HQ262" s="23"/>
      <c r="HR262" s="23"/>
      <c r="HS262" s="23"/>
      <c r="HT262" s="23"/>
      <c r="HU262" s="23"/>
      <c r="HV262" s="23"/>
      <c r="HW262" s="23"/>
      <c r="HX262" s="23"/>
      <c r="HY262" s="23"/>
      <c r="HZ262" s="23"/>
      <c r="IA262" s="23"/>
      <c r="IB262" s="23"/>
      <c r="IC262" s="23"/>
      <c r="ID262" s="23"/>
      <c r="IE262" s="23"/>
      <c r="IF262" s="23"/>
      <c r="IG262" s="23"/>
      <c r="IH262" s="23"/>
      <c r="II262" s="23"/>
      <c r="IJ262" s="23"/>
      <c r="IK262" s="23"/>
      <c r="IL262" s="23"/>
      <c r="IM262" s="23"/>
      <c r="IN262" s="23"/>
      <c r="IO262" s="23"/>
      <c r="IP262" s="23"/>
      <c r="IQ262" s="23"/>
      <c r="IR262" s="23"/>
      <c r="IS262" s="23"/>
      <c r="IT262" s="23"/>
      <c r="IU262" s="23"/>
      <c r="IV262" s="23"/>
    </row>
    <row r="263" spans="1:256" s="14" customFormat="1" x14ac:dyDescent="0.25">
      <c r="A263" s="6">
        <v>260</v>
      </c>
      <c r="B263" s="7" t="s">
        <v>179</v>
      </c>
      <c r="C263" s="7" t="str">
        <f>VLOOKUP(B263,[2]Лист1!$B$3:$E$532,1,0)</f>
        <v>Сальникова Ольга Николаевна</v>
      </c>
      <c r="D263" s="7" t="str">
        <f>VLOOKUP(C263,[2]Лист1!$B$3:$E$532,3,0)</f>
        <v>спортивный туризм</v>
      </c>
      <c r="E263" s="7"/>
      <c r="F263" s="7"/>
      <c r="G263" s="24" t="s">
        <v>14</v>
      </c>
      <c r="H263" s="24"/>
      <c r="I263" s="10" t="s">
        <v>8</v>
      </c>
      <c r="J263" s="12">
        <v>43563</v>
      </c>
      <c r="K263" s="11" t="s">
        <v>285</v>
      </c>
      <c r="L263" s="10" t="s">
        <v>8</v>
      </c>
      <c r="M263" s="12">
        <v>43563</v>
      </c>
      <c r="N263" s="11" t="s">
        <v>285</v>
      </c>
      <c r="O263" s="9">
        <f>M263+365*2</f>
        <v>44293</v>
      </c>
      <c r="P263" s="23" t="str">
        <f t="shared" si="6"/>
        <v>дистанции на средствах передвижения (авто)</v>
      </c>
      <c r="Q263" s="23"/>
      <c r="R263" s="23"/>
      <c r="S263" s="47" t="e">
        <f>VLOOKUP($B263,[1]Лист1!$B$5:$G$100,5,0)</f>
        <v>#N/A</v>
      </c>
      <c r="T263" s="47" t="e">
        <f>VLOOKUP($B263,[1]Лист1!$B$5:$G$100,5,0)</f>
        <v>#N/A</v>
      </c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  <c r="BS263" s="23"/>
      <c r="BT263" s="23"/>
      <c r="BU263" s="23"/>
      <c r="BV263" s="23"/>
      <c r="BW263" s="23"/>
      <c r="BX263" s="23"/>
      <c r="BY263" s="23"/>
      <c r="BZ263" s="23"/>
      <c r="CA263" s="23"/>
      <c r="CB263" s="23"/>
      <c r="CC263" s="23"/>
      <c r="CD263" s="23"/>
      <c r="CE263" s="23"/>
      <c r="CF263" s="23"/>
      <c r="CG263" s="23"/>
      <c r="CH263" s="23"/>
      <c r="CI263" s="23"/>
      <c r="CJ263" s="23"/>
      <c r="CK263" s="23"/>
      <c r="CL263" s="23"/>
      <c r="CM263" s="23"/>
      <c r="CN263" s="23"/>
      <c r="CO263" s="23"/>
      <c r="CP263" s="23"/>
      <c r="CQ263" s="23"/>
      <c r="CR263" s="23"/>
      <c r="CS263" s="23"/>
      <c r="CT263" s="23"/>
      <c r="CU263" s="23"/>
      <c r="CV263" s="23"/>
      <c r="CW263" s="23"/>
      <c r="CX263" s="23"/>
      <c r="CY263" s="23"/>
      <c r="CZ263" s="23"/>
      <c r="DA263" s="23"/>
      <c r="DB263" s="23"/>
      <c r="DC263" s="23"/>
      <c r="DD263" s="23"/>
      <c r="DE263" s="23"/>
      <c r="DF263" s="23"/>
      <c r="DG263" s="23"/>
      <c r="DH263" s="23"/>
      <c r="DI263" s="23"/>
      <c r="DJ263" s="23"/>
      <c r="DK263" s="23"/>
      <c r="DL263" s="23"/>
      <c r="DM263" s="23"/>
      <c r="DN263" s="23"/>
      <c r="DO263" s="23"/>
      <c r="DP263" s="23"/>
      <c r="DQ263" s="23"/>
      <c r="DR263" s="23"/>
      <c r="DS263" s="23"/>
      <c r="DT263" s="23"/>
      <c r="DU263" s="23"/>
      <c r="DV263" s="23"/>
      <c r="DW263" s="23"/>
      <c r="DX263" s="23"/>
      <c r="DY263" s="23"/>
      <c r="DZ263" s="23"/>
      <c r="EA263" s="23"/>
      <c r="EB263" s="23"/>
      <c r="EC263" s="23"/>
      <c r="ED263" s="23"/>
      <c r="EE263" s="23"/>
      <c r="EF263" s="23"/>
      <c r="EG263" s="23"/>
      <c r="EH263" s="23"/>
      <c r="EI263" s="23"/>
      <c r="EJ263" s="23"/>
      <c r="EK263" s="23"/>
      <c r="EL263" s="23"/>
      <c r="EM263" s="23"/>
      <c r="EN263" s="23"/>
      <c r="EO263" s="23"/>
      <c r="EP263" s="23"/>
      <c r="EQ263" s="23"/>
      <c r="ER263" s="23"/>
      <c r="ES263" s="23"/>
      <c r="ET263" s="23"/>
      <c r="EU263" s="23"/>
      <c r="EV263" s="23"/>
      <c r="EW263" s="23"/>
      <c r="EX263" s="23"/>
      <c r="EY263" s="23"/>
      <c r="EZ263" s="23"/>
      <c r="FA263" s="23"/>
      <c r="FB263" s="23"/>
      <c r="FC263" s="23"/>
      <c r="FD263" s="23"/>
      <c r="FE263" s="23"/>
      <c r="FF263" s="23"/>
      <c r="FG263" s="23"/>
      <c r="FH263" s="23"/>
      <c r="FI263" s="23"/>
      <c r="FJ263" s="23"/>
      <c r="FK263" s="23"/>
      <c r="FL263" s="23"/>
      <c r="FM263" s="23"/>
      <c r="FN263" s="23"/>
      <c r="FO263" s="23"/>
      <c r="FP263" s="23"/>
      <c r="FQ263" s="23"/>
      <c r="FR263" s="23"/>
      <c r="FS263" s="23"/>
      <c r="FT263" s="23"/>
      <c r="FU263" s="23"/>
      <c r="FV263" s="23"/>
      <c r="FW263" s="23"/>
      <c r="FX263" s="23"/>
      <c r="FY263" s="23"/>
      <c r="FZ263" s="23"/>
      <c r="GA263" s="23"/>
      <c r="GB263" s="23"/>
      <c r="GC263" s="23"/>
      <c r="GD263" s="23"/>
      <c r="GE263" s="23"/>
      <c r="GF263" s="23"/>
      <c r="GG263" s="23"/>
      <c r="GH263" s="23"/>
      <c r="GI263" s="23"/>
      <c r="GJ263" s="23"/>
      <c r="GK263" s="23"/>
      <c r="GL263" s="23"/>
      <c r="GM263" s="23"/>
      <c r="GN263" s="23"/>
      <c r="GO263" s="23"/>
      <c r="GP263" s="23"/>
      <c r="GQ263" s="23"/>
      <c r="GR263" s="23"/>
      <c r="GS263" s="23"/>
      <c r="GT263" s="23"/>
      <c r="GU263" s="23"/>
      <c r="GV263" s="23"/>
      <c r="GW263" s="23"/>
      <c r="GX263" s="23"/>
      <c r="GY263" s="23"/>
      <c r="GZ263" s="23"/>
      <c r="HA263" s="23"/>
      <c r="HB263" s="23"/>
      <c r="HC263" s="23"/>
      <c r="HD263" s="23"/>
      <c r="HE263" s="23"/>
      <c r="HF263" s="23"/>
      <c r="HG263" s="23"/>
      <c r="HH263" s="23"/>
      <c r="HI263" s="23"/>
      <c r="HJ263" s="23"/>
      <c r="HK263" s="23"/>
      <c r="HL263" s="23"/>
      <c r="HM263" s="23"/>
      <c r="HN263" s="23"/>
      <c r="HO263" s="23"/>
      <c r="HP263" s="23"/>
      <c r="HQ263" s="23"/>
      <c r="HR263" s="23"/>
      <c r="HS263" s="23"/>
      <c r="HT263" s="23"/>
      <c r="HU263" s="23"/>
      <c r="HV263" s="23"/>
      <c r="HW263" s="23"/>
      <c r="HX263" s="23"/>
      <c r="HY263" s="23"/>
      <c r="HZ263" s="23"/>
      <c r="IA263" s="23"/>
      <c r="IB263" s="23"/>
      <c r="IC263" s="23"/>
      <c r="ID263" s="23"/>
      <c r="IE263" s="23"/>
      <c r="IF263" s="23"/>
      <c r="IG263" s="23"/>
      <c r="IH263" s="23"/>
      <c r="II263" s="23"/>
      <c r="IJ263" s="23"/>
      <c r="IK263" s="23"/>
      <c r="IL263" s="23"/>
      <c r="IM263" s="23"/>
      <c r="IN263" s="23"/>
      <c r="IO263" s="23"/>
      <c r="IP263" s="23"/>
      <c r="IQ263" s="23"/>
      <c r="IR263" s="23"/>
      <c r="IS263" s="23"/>
      <c r="IT263" s="23"/>
      <c r="IU263" s="23"/>
      <c r="IV263" s="23"/>
    </row>
    <row r="264" spans="1:256" s="14" customFormat="1" x14ac:dyDescent="0.25">
      <c r="A264" s="6">
        <v>261</v>
      </c>
      <c r="B264" s="7" t="s">
        <v>180</v>
      </c>
      <c r="C264" s="7" t="str">
        <f>VLOOKUP(B264,[2]Лист1!$B$3:$E$532,1,0)</f>
        <v>Сафронов Александр Юрьевич</v>
      </c>
      <c r="D264" s="7" t="str">
        <f>VLOOKUP(C264,[2]Лист1!$B$3:$E$532,3,0)</f>
        <v>спортивный туризм</v>
      </c>
      <c r="E264" s="7"/>
      <c r="F264" s="7"/>
      <c r="G264" s="24" t="s">
        <v>7</v>
      </c>
      <c r="H264" s="24"/>
      <c r="I264" s="10" t="s">
        <v>18</v>
      </c>
      <c r="J264" s="9">
        <v>36999</v>
      </c>
      <c r="K264" s="11">
        <v>24</v>
      </c>
      <c r="L264" s="10" t="s">
        <v>18</v>
      </c>
      <c r="M264" s="9">
        <v>43511</v>
      </c>
      <c r="N264" s="11" t="s">
        <v>25</v>
      </c>
      <c r="O264" s="9">
        <f>M264+365*2</f>
        <v>44241</v>
      </c>
      <c r="P264" s="23" t="str">
        <f t="shared" si="6"/>
        <v>дистанции горные</v>
      </c>
      <c r="Q264" s="23"/>
      <c r="R264" s="23"/>
      <c r="S264" s="47" t="e">
        <f>VLOOKUP($B264,[1]Лист1!$B$5:$G$100,5,0)</f>
        <v>#N/A</v>
      </c>
      <c r="T264" s="47" t="e">
        <f>VLOOKUP($B264,[1]Лист1!$B$5:$G$100,5,0)</f>
        <v>#N/A</v>
      </c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  <c r="BP264" s="23"/>
      <c r="BQ264" s="23"/>
      <c r="BR264" s="23"/>
      <c r="BS264" s="23"/>
      <c r="BT264" s="23"/>
      <c r="BU264" s="23"/>
      <c r="BV264" s="23"/>
      <c r="BW264" s="23"/>
      <c r="BX264" s="23"/>
      <c r="BY264" s="23"/>
      <c r="BZ264" s="23"/>
      <c r="CA264" s="23"/>
      <c r="CB264" s="23"/>
      <c r="CC264" s="23"/>
      <c r="CD264" s="23"/>
      <c r="CE264" s="23"/>
      <c r="CF264" s="23"/>
      <c r="CG264" s="23"/>
      <c r="CH264" s="23"/>
      <c r="CI264" s="23"/>
      <c r="CJ264" s="23"/>
      <c r="CK264" s="23"/>
      <c r="CL264" s="23"/>
      <c r="CM264" s="23"/>
      <c r="CN264" s="23"/>
      <c r="CO264" s="23"/>
      <c r="CP264" s="23"/>
      <c r="CQ264" s="23"/>
      <c r="CR264" s="23"/>
      <c r="CS264" s="23"/>
      <c r="CT264" s="23"/>
      <c r="CU264" s="23"/>
      <c r="CV264" s="23"/>
      <c r="CW264" s="23"/>
      <c r="CX264" s="23"/>
      <c r="CY264" s="23"/>
      <c r="CZ264" s="23"/>
      <c r="DA264" s="23"/>
      <c r="DB264" s="23"/>
      <c r="DC264" s="23"/>
      <c r="DD264" s="23"/>
      <c r="DE264" s="23"/>
      <c r="DF264" s="23"/>
      <c r="DG264" s="23"/>
      <c r="DH264" s="23"/>
      <c r="DI264" s="23"/>
      <c r="DJ264" s="23"/>
      <c r="DK264" s="23"/>
      <c r="DL264" s="23"/>
      <c r="DM264" s="23"/>
      <c r="DN264" s="23"/>
      <c r="DO264" s="23"/>
      <c r="DP264" s="23"/>
      <c r="DQ264" s="23"/>
      <c r="DR264" s="23"/>
      <c r="DS264" s="23"/>
      <c r="DT264" s="23"/>
      <c r="DU264" s="23"/>
      <c r="DV264" s="23"/>
      <c r="DW264" s="23"/>
      <c r="DX264" s="23"/>
      <c r="DY264" s="23"/>
      <c r="DZ264" s="23"/>
      <c r="EA264" s="23"/>
      <c r="EB264" s="23"/>
      <c r="EC264" s="23"/>
      <c r="ED264" s="23"/>
      <c r="EE264" s="23"/>
      <c r="EF264" s="23"/>
      <c r="EG264" s="23"/>
      <c r="EH264" s="23"/>
      <c r="EI264" s="23"/>
      <c r="EJ264" s="23"/>
      <c r="EK264" s="23"/>
      <c r="EL264" s="23"/>
      <c r="EM264" s="23"/>
      <c r="EN264" s="23"/>
      <c r="EO264" s="23"/>
      <c r="EP264" s="23"/>
      <c r="EQ264" s="23"/>
      <c r="ER264" s="23"/>
      <c r="ES264" s="23"/>
      <c r="ET264" s="23"/>
      <c r="EU264" s="23"/>
      <c r="EV264" s="23"/>
      <c r="EW264" s="23"/>
      <c r="EX264" s="23"/>
      <c r="EY264" s="23"/>
      <c r="EZ264" s="23"/>
      <c r="FA264" s="23"/>
      <c r="FB264" s="23"/>
      <c r="FC264" s="23"/>
      <c r="FD264" s="23"/>
      <c r="FE264" s="23"/>
      <c r="FF264" s="23"/>
      <c r="FG264" s="23"/>
      <c r="FH264" s="23"/>
      <c r="FI264" s="23"/>
      <c r="FJ264" s="23"/>
      <c r="FK264" s="23"/>
      <c r="FL264" s="23"/>
      <c r="FM264" s="23"/>
      <c r="FN264" s="23"/>
      <c r="FO264" s="23"/>
      <c r="FP264" s="23"/>
      <c r="FQ264" s="23"/>
      <c r="FR264" s="23"/>
      <c r="FS264" s="23"/>
      <c r="FT264" s="23"/>
      <c r="FU264" s="23"/>
      <c r="FV264" s="23"/>
      <c r="FW264" s="23"/>
      <c r="FX264" s="23"/>
      <c r="FY264" s="23"/>
      <c r="FZ264" s="23"/>
      <c r="GA264" s="23"/>
      <c r="GB264" s="23"/>
      <c r="GC264" s="23"/>
      <c r="GD264" s="23"/>
      <c r="GE264" s="23"/>
      <c r="GF264" s="23"/>
      <c r="GG264" s="23"/>
      <c r="GH264" s="23"/>
      <c r="GI264" s="23"/>
      <c r="GJ264" s="23"/>
      <c r="GK264" s="23"/>
      <c r="GL264" s="23"/>
      <c r="GM264" s="23"/>
      <c r="GN264" s="23"/>
      <c r="GO264" s="23"/>
      <c r="GP264" s="23"/>
      <c r="GQ264" s="23"/>
      <c r="GR264" s="23"/>
      <c r="GS264" s="23"/>
      <c r="GT264" s="23"/>
      <c r="GU264" s="23"/>
      <c r="GV264" s="23"/>
      <c r="GW264" s="23"/>
      <c r="GX264" s="23"/>
      <c r="GY264" s="23"/>
      <c r="GZ264" s="23"/>
      <c r="HA264" s="23"/>
      <c r="HB264" s="23"/>
      <c r="HC264" s="23"/>
      <c r="HD264" s="23"/>
      <c r="HE264" s="23"/>
      <c r="HF264" s="23"/>
      <c r="HG264" s="23"/>
      <c r="HH264" s="23"/>
      <c r="HI264" s="23"/>
      <c r="HJ264" s="23"/>
      <c r="HK264" s="23"/>
      <c r="HL264" s="23"/>
      <c r="HM264" s="23"/>
      <c r="HN264" s="23"/>
      <c r="HO264" s="23"/>
      <c r="HP264" s="23"/>
      <c r="HQ264" s="23"/>
      <c r="HR264" s="23"/>
      <c r="HS264" s="23"/>
      <c r="HT264" s="23"/>
      <c r="HU264" s="23"/>
      <c r="HV264" s="23"/>
      <c r="HW264" s="23"/>
      <c r="HX264" s="23"/>
      <c r="HY264" s="23"/>
      <c r="HZ264" s="23"/>
      <c r="IA264" s="23"/>
      <c r="IB264" s="23"/>
      <c r="IC264" s="23"/>
      <c r="ID264" s="23"/>
      <c r="IE264" s="23"/>
      <c r="IF264" s="23"/>
      <c r="IG264" s="23"/>
      <c r="IH264" s="23"/>
      <c r="II264" s="23"/>
      <c r="IJ264" s="23"/>
      <c r="IK264" s="23"/>
      <c r="IL264" s="23"/>
      <c r="IM264" s="23"/>
      <c r="IN264" s="23"/>
      <c r="IO264" s="23"/>
      <c r="IP264" s="23"/>
      <c r="IQ264" s="23"/>
      <c r="IR264" s="23"/>
      <c r="IS264" s="23"/>
      <c r="IT264" s="23"/>
      <c r="IU264" s="23"/>
      <c r="IV264" s="23"/>
    </row>
    <row r="265" spans="1:256" s="14" customFormat="1" x14ac:dyDescent="0.25">
      <c r="A265" s="6">
        <v>262</v>
      </c>
      <c r="B265" s="43" t="s">
        <v>344</v>
      </c>
      <c r="C265" s="7" t="str">
        <f>VLOOKUP(B265,[2]Лист1!$B$3:$E$532,1,0)</f>
        <v>Сахно Дарья Евгеньевна</v>
      </c>
      <c r="D265" s="7">
        <f>VLOOKUP(C265,[2]Лист1!$B$3:$E$532,3,0)</f>
        <v>0</v>
      </c>
      <c r="E265" s="7"/>
      <c r="F265" s="7"/>
      <c r="G265" s="24" t="s">
        <v>7</v>
      </c>
      <c r="H265" s="24"/>
      <c r="I265" s="10" t="s">
        <v>15</v>
      </c>
      <c r="J265" s="9">
        <v>43577</v>
      </c>
      <c r="K265" s="11" t="s">
        <v>301</v>
      </c>
      <c r="L265" s="10" t="s">
        <v>15</v>
      </c>
      <c r="M265" s="52">
        <v>43577</v>
      </c>
      <c r="N265" s="11" t="s">
        <v>301</v>
      </c>
      <c r="O265" s="9">
        <f>M265+365</f>
        <v>43942</v>
      </c>
      <c r="P265" s="23" t="str">
        <f t="shared" si="6"/>
        <v>дистанции горные</v>
      </c>
      <c r="Q265" s="23"/>
      <c r="R265" s="23"/>
      <c r="S265" s="47" t="e">
        <f>VLOOKUP($B265,[1]Лист1!$B$5:$G$100,5,0)</f>
        <v>#N/A</v>
      </c>
      <c r="T265" s="47" t="e">
        <f>VLOOKUP($B265,[1]Лист1!$B$5:$G$100,5,0)</f>
        <v>#N/A</v>
      </c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  <c r="BP265" s="23"/>
      <c r="BQ265" s="23"/>
      <c r="BR265" s="23"/>
      <c r="BS265" s="23"/>
      <c r="BT265" s="23"/>
      <c r="BU265" s="23"/>
      <c r="BV265" s="23"/>
      <c r="BW265" s="23"/>
      <c r="BX265" s="23"/>
      <c r="BY265" s="23"/>
      <c r="BZ265" s="23"/>
      <c r="CA265" s="23"/>
      <c r="CB265" s="23"/>
      <c r="CC265" s="23"/>
      <c r="CD265" s="23"/>
      <c r="CE265" s="23"/>
      <c r="CF265" s="23"/>
      <c r="CG265" s="23"/>
      <c r="CH265" s="23"/>
      <c r="CI265" s="23"/>
      <c r="CJ265" s="23"/>
      <c r="CK265" s="23"/>
      <c r="CL265" s="23"/>
      <c r="CM265" s="23"/>
      <c r="CN265" s="23"/>
      <c r="CO265" s="23"/>
      <c r="CP265" s="23"/>
      <c r="CQ265" s="23"/>
      <c r="CR265" s="23"/>
      <c r="CS265" s="23"/>
      <c r="CT265" s="23"/>
      <c r="CU265" s="23"/>
      <c r="CV265" s="23"/>
      <c r="CW265" s="23"/>
      <c r="CX265" s="23"/>
      <c r="CY265" s="23"/>
      <c r="CZ265" s="23"/>
      <c r="DA265" s="23"/>
      <c r="DB265" s="23"/>
      <c r="DC265" s="23"/>
      <c r="DD265" s="23"/>
      <c r="DE265" s="23"/>
      <c r="DF265" s="23"/>
      <c r="DG265" s="23"/>
      <c r="DH265" s="23"/>
      <c r="DI265" s="23"/>
      <c r="DJ265" s="23"/>
      <c r="DK265" s="23"/>
      <c r="DL265" s="23"/>
      <c r="DM265" s="23"/>
      <c r="DN265" s="23"/>
      <c r="DO265" s="23"/>
      <c r="DP265" s="23"/>
      <c r="DQ265" s="23"/>
      <c r="DR265" s="23"/>
      <c r="DS265" s="23"/>
      <c r="DT265" s="23"/>
      <c r="DU265" s="23"/>
      <c r="DV265" s="23"/>
      <c r="DW265" s="23"/>
      <c r="DX265" s="23"/>
      <c r="DY265" s="23"/>
      <c r="DZ265" s="23"/>
      <c r="EA265" s="23"/>
      <c r="EB265" s="23"/>
      <c r="EC265" s="23"/>
      <c r="ED265" s="23"/>
      <c r="EE265" s="23"/>
      <c r="EF265" s="23"/>
      <c r="EG265" s="23"/>
      <c r="EH265" s="23"/>
      <c r="EI265" s="23"/>
      <c r="EJ265" s="23"/>
      <c r="EK265" s="23"/>
      <c r="EL265" s="23"/>
      <c r="EM265" s="23"/>
      <c r="EN265" s="23"/>
      <c r="EO265" s="23"/>
      <c r="EP265" s="23"/>
      <c r="EQ265" s="23"/>
      <c r="ER265" s="23"/>
      <c r="ES265" s="23"/>
      <c r="ET265" s="23"/>
      <c r="EU265" s="23"/>
      <c r="EV265" s="23"/>
      <c r="EW265" s="23"/>
      <c r="EX265" s="23"/>
      <c r="EY265" s="23"/>
      <c r="EZ265" s="23"/>
      <c r="FA265" s="23"/>
      <c r="FB265" s="23"/>
      <c r="FC265" s="23"/>
      <c r="FD265" s="23"/>
      <c r="FE265" s="23"/>
      <c r="FF265" s="23"/>
      <c r="FG265" s="23"/>
      <c r="FH265" s="23"/>
      <c r="FI265" s="23"/>
      <c r="FJ265" s="23"/>
      <c r="FK265" s="23"/>
      <c r="FL265" s="23"/>
      <c r="FM265" s="23"/>
      <c r="FN265" s="23"/>
      <c r="FO265" s="23"/>
      <c r="FP265" s="23"/>
      <c r="FQ265" s="23"/>
      <c r="FR265" s="23"/>
      <c r="FS265" s="23"/>
      <c r="FT265" s="23"/>
      <c r="FU265" s="23"/>
      <c r="FV265" s="23"/>
      <c r="FW265" s="23"/>
      <c r="FX265" s="23"/>
      <c r="FY265" s="23"/>
      <c r="FZ265" s="23"/>
      <c r="GA265" s="23"/>
      <c r="GB265" s="23"/>
      <c r="GC265" s="23"/>
      <c r="GD265" s="23"/>
      <c r="GE265" s="23"/>
      <c r="GF265" s="23"/>
      <c r="GG265" s="23"/>
      <c r="GH265" s="23"/>
      <c r="GI265" s="23"/>
      <c r="GJ265" s="23"/>
      <c r="GK265" s="23"/>
      <c r="GL265" s="23"/>
      <c r="GM265" s="23"/>
      <c r="GN265" s="23"/>
      <c r="GO265" s="23"/>
      <c r="GP265" s="23"/>
      <c r="GQ265" s="23"/>
      <c r="GR265" s="23"/>
      <c r="GS265" s="23"/>
      <c r="GT265" s="23"/>
      <c r="GU265" s="23"/>
      <c r="GV265" s="23"/>
      <c r="GW265" s="23"/>
      <c r="GX265" s="23"/>
      <c r="GY265" s="23"/>
      <c r="GZ265" s="23"/>
      <c r="HA265" s="23"/>
      <c r="HB265" s="23"/>
      <c r="HC265" s="23"/>
      <c r="HD265" s="23"/>
      <c r="HE265" s="23"/>
      <c r="HF265" s="23"/>
      <c r="HG265" s="23"/>
      <c r="HH265" s="23"/>
      <c r="HI265" s="23"/>
      <c r="HJ265" s="23"/>
      <c r="HK265" s="23"/>
      <c r="HL265" s="23"/>
      <c r="HM265" s="23"/>
      <c r="HN265" s="23"/>
      <c r="HO265" s="23"/>
      <c r="HP265" s="23"/>
      <c r="HQ265" s="23"/>
      <c r="HR265" s="23"/>
      <c r="HS265" s="23"/>
      <c r="HT265" s="23"/>
      <c r="HU265" s="23"/>
      <c r="HV265" s="23"/>
      <c r="HW265" s="23"/>
      <c r="HX265" s="23"/>
      <c r="HY265" s="23"/>
      <c r="HZ265" s="23"/>
      <c r="IA265" s="23"/>
      <c r="IB265" s="23"/>
      <c r="IC265" s="23"/>
      <c r="ID265" s="23"/>
      <c r="IE265" s="23"/>
      <c r="IF265" s="23"/>
      <c r="IG265" s="23"/>
      <c r="IH265" s="23"/>
      <c r="II265" s="23"/>
      <c r="IJ265" s="23"/>
      <c r="IK265" s="23"/>
      <c r="IL265" s="23"/>
      <c r="IM265" s="23"/>
      <c r="IN265" s="23"/>
      <c r="IO265" s="23"/>
      <c r="IP265" s="23"/>
      <c r="IQ265" s="23"/>
      <c r="IR265" s="23"/>
      <c r="IS265" s="23"/>
      <c r="IT265" s="23"/>
      <c r="IU265" s="23"/>
      <c r="IV265" s="23"/>
    </row>
    <row r="266" spans="1:256" s="14" customFormat="1" x14ac:dyDescent="0.25">
      <c r="A266" s="6">
        <v>263</v>
      </c>
      <c r="B266" s="24" t="s">
        <v>181</v>
      </c>
      <c r="C266" s="7" t="str">
        <f>VLOOKUP(B266,[2]Лист1!$B$3:$E$532,1,0)</f>
        <v>Семенов Виктор Алексеевич</v>
      </c>
      <c r="D266" s="7">
        <f>VLOOKUP(C266,[2]Лист1!$B$3:$E$532,3,0)</f>
        <v>0</v>
      </c>
      <c r="E266" s="7"/>
      <c r="F266" s="7"/>
      <c r="G266" s="24" t="s">
        <v>32</v>
      </c>
      <c r="H266" s="24"/>
      <c r="I266" s="10" t="s">
        <v>15</v>
      </c>
      <c r="J266" s="9">
        <v>43066</v>
      </c>
      <c r="K266" s="11">
        <v>237</v>
      </c>
      <c r="L266" s="10" t="s">
        <v>266</v>
      </c>
      <c r="M266" s="9"/>
      <c r="N266" s="11"/>
      <c r="O266" s="9"/>
      <c r="P266" s="23" t="str">
        <f t="shared" si="6"/>
        <v/>
      </c>
      <c r="Q266" s="23"/>
      <c r="R266" s="23"/>
      <c r="S266" s="47" t="e">
        <f>VLOOKUP($B266,[1]Лист1!$B$5:$G$100,5,0)</f>
        <v>#N/A</v>
      </c>
      <c r="T266" s="47" t="e">
        <f>VLOOKUP($B266,[1]Лист1!$B$5:$G$100,5,0)</f>
        <v>#N/A</v>
      </c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3"/>
      <c r="CC266" s="23"/>
      <c r="CD266" s="23"/>
      <c r="CE266" s="23"/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/>
      <c r="CU266" s="23"/>
      <c r="CV266" s="23"/>
      <c r="CW266" s="23"/>
      <c r="CX266" s="23"/>
      <c r="CY266" s="23"/>
      <c r="CZ266" s="23"/>
      <c r="DA266" s="23"/>
      <c r="DB266" s="23"/>
      <c r="DC266" s="23"/>
      <c r="DD266" s="23"/>
      <c r="DE266" s="23"/>
      <c r="DF266" s="23"/>
      <c r="DG266" s="23"/>
      <c r="DH266" s="23"/>
      <c r="DI266" s="23"/>
      <c r="DJ266" s="23"/>
      <c r="DK266" s="23"/>
      <c r="DL266" s="23"/>
      <c r="DM266" s="23"/>
      <c r="DN266" s="23"/>
      <c r="DO266" s="23"/>
      <c r="DP266" s="23"/>
      <c r="DQ266" s="23"/>
      <c r="DR266" s="23"/>
      <c r="DS266" s="23"/>
      <c r="DT266" s="23"/>
      <c r="DU266" s="23"/>
      <c r="DV266" s="23"/>
      <c r="DW266" s="23"/>
      <c r="DX266" s="23"/>
      <c r="DY266" s="23"/>
      <c r="DZ266" s="23"/>
      <c r="EA266" s="23"/>
      <c r="EB266" s="23"/>
      <c r="EC266" s="23"/>
      <c r="ED266" s="23"/>
      <c r="EE266" s="23"/>
      <c r="EF266" s="23"/>
      <c r="EG266" s="23"/>
      <c r="EH266" s="23"/>
      <c r="EI266" s="23"/>
      <c r="EJ266" s="23"/>
      <c r="EK266" s="23"/>
      <c r="EL266" s="23"/>
      <c r="EM266" s="23"/>
      <c r="EN266" s="23"/>
      <c r="EO266" s="23"/>
      <c r="EP266" s="23"/>
      <c r="EQ266" s="23"/>
      <c r="ER266" s="23"/>
      <c r="ES266" s="23"/>
      <c r="ET266" s="23"/>
      <c r="EU266" s="23"/>
      <c r="EV266" s="23"/>
      <c r="EW266" s="23"/>
      <c r="EX266" s="23"/>
      <c r="EY266" s="23"/>
      <c r="EZ266" s="23"/>
      <c r="FA266" s="23"/>
      <c r="FB266" s="23"/>
      <c r="FC266" s="23"/>
      <c r="FD266" s="23"/>
      <c r="FE266" s="23"/>
      <c r="FF266" s="23"/>
      <c r="FG266" s="23"/>
      <c r="FH266" s="23"/>
      <c r="FI266" s="23"/>
      <c r="FJ266" s="23"/>
      <c r="FK266" s="23"/>
      <c r="FL266" s="23"/>
      <c r="FM266" s="23"/>
      <c r="FN266" s="23"/>
      <c r="FO266" s="23"/>
      <c r="FP266" s="23"/>
      <c r="FQ266" s="23"/>
      <c r="FR266" s="23"/>
      <c r="FS266" s="23"/>
      <c r="FT266" s="23"/>
      <c r="FU266" s="23"/>
      <c r="FV266" s="23"/>
      <c r="FW266" s="23"/>
      <c r="FX266" s="23"/>
      <c r="FY266" s="23"/>
      <c r="FZ266" s="23"/>
      <c r="GA266" s="23"/>
      <c r="GB266" s="23"/>
      <c r="GC266" s="23"/>
      <c r="GD266" s="23"/>
      <c r="GE266" s="23"/>
      <c r="GF266" s="23"/>
      <c r="GG266" s="23"/>
      <c r="GH266" s="23"/>
      <c r="GI266" s="23"/>
      <c r="GJ266" s="23"/>
      <c r="GK266" s="23"/>
      <c r="GL266" s="23"/>
      <c r="GM266" s="23"/>
      <c r="GN266" s="23"/>
      <c r="GO266" s="23"/>
      <c r="GP266" s="23"/>
      <c r="GQ266" s="23"/>
      <c r="GR266" s="23"/>
      <c r="GS266" s="23"/>
      <c r="GT266" s="23"/>
      <c r="GU266" s="23"/>
      <c r="GV266" s="23"/>
      <c r="GW266" s="23"/>
      <c r="GX266" s="23"/>
      <c r="GY266" s="23"/>
      <c r="GZ266" s="23"/>
      <c r="HA266" s="23"/>
      <c r="HB266" s="23"/>
      <c r="HC266" s="23"/>
      <c r="HD266" s="23"/>
      <c r="HE266" s="23"/>
      <c r="HF266" s="23"/>
      <c r="HG266" s="23"/>
      <c r="HH266" s="23"/>
      <c r="HI266" s="23"/>
      <c r="HJ266" s="23"/>
      <c r="HK266" s="23"/>
      <c r="HL266" s="23"/>
      <c r="HM266" s="23"/>
      <c r="HN266" s="23"/>
      <c r="HO266" s="23"/>
      <c r="HP266" s="23"/>
      <c r="HQ266" s="23"/>
      <c r="HR266" s="23"/>
      <c r="HS266" s="23"/>
      <c r="HT266" s="23"/>
      <c r="HU266" s="23"/>
      <c r="HV266" s="23"/>
      <c r="HW266" s="23"/>
      <c r="HX266" s="23"/>
      <c r="HY266" s="23"/>
      <c r="HZ266" s="23"/>
      <c r="IA266" s="23"/>
      <c r="IB266" s="23"/>
      <c r="IC266" s="23"/>
      <c r="ID266" s="23"/>
      <c r="IE266" s="23"/>
      <c r="IF266" s="23"/>
      <c r="IG266" s="23"/>
      <c r="IH266" s="23"/>
      <c r="II266" s="23"/>
      <c r="IJ266" s="23"/>
      <c r="IK266" s="23"/>
      <c r="IL266" s="23"/>
      <c r="IM266" s="23"/>
      <c r="IN266" s="23"/>
      <c r="IO266" s="23"/>
      <c r="IP266" s="23"/>
      <c r="IQ266" s="23"/>
      <c r="IR266" s="23"/>
      <c r="IS266" s="23"/>
      <c r="IT266" s="23"/>
      <c r="IU266" s="23"/>
      <c r="IV266" s="23"/>
    </row>
    <row r="267" spans="1:256" s="14" customFormat="1" x14ac:dyDescent="0.25">
      <c r="A267" s="6">
        <v>264</v>
      </c>
      <c r="B267" s="24" t="s">
        <v>243</v>
      </c>
      <c r="C267" s="7" t="str">
        <f>VLOOKUP(B267,[2]Лист1!$B$3:$E$532,1,0)</f>
        <v>Сергеева Алина Александровна</v>
      </c>
      <c r="D267" s="7">
        <f>VLOOKUP(C267,[2]Лист1!$B$3:$E$532,3,0)</f>
        <v>0</v>
      </c>
      <c r="E267" s="7"/>
      <c r="F267" s="7"/>
      <c r="G267" s="24" t="s">
        <v>7</v>
      </c>
      <c r="H267" s="24"/>
      <c r="I267" s="10" t="s">
        <v>15</v>
      </c>
      <c r="J267" s="9">
        <v>43326</v>
      </c>
      <c r="K267" s="11" t="s">
        <v>362</v>
      </c>
      <c r="L267" s="10" t="s">
        <v>15</v>
      </c>
      <c r="M267" s="9">
        <v>43701</v>
      </c>
      <c r="N267" s="11" t="s">
        <v>366</v>
      </c>
      <c r="O267" s="9">
        <f>M267+365</f>
        <v>44066</v>
      </c>
      <c r="P267" s="23" t="str">
        <f t="shared" si="6"/>
        <v>дистанции горные</v>
      </c>
      <c r="Q267" s="23"/>
      <c r="R267" s="23"/>
      <c r="S267" s="47" t="e">
        <f>VLOOKUP($B267,[1]Лист1!$B$5:$G$100,5,0)</f>
        <v>#N/A</v>
      </c>
      <c r="T267" s="47" t="e">
        <f>VLOOKUP($B267,[1]Лист1!$B$5:$G$100,5,0)</f>
        <v>#N/A</v>
      </c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  <c r="BP267" s="23"/>
      <c r="BQ267" s="23"/>
      <c r="BR267" s="23"/>
      <c r="BS267" s="23"/>
      <c r="BT267" s="23"/>
      <c r="BU267" s="23"/>
      <c r="BV267" s="23"/>
      <c r="BW267" s="23"/>
      <c r="BX267" s="23"/>
      <c r="BY267" s="23"/>
      <c r="BZ267" s="23"/>
      <c r="CA267" s="23"/>
      <c r="CB267" s="23"/>
      <c r="CC267" s="23"/>
      <c r="CD267" s="23"/>
      <c r="CE267" s="23"/>
      <c r="CF267" s="23"/>
      <c r="CG267" s="23"/>
      <c r="CH267" s="23"/>
      <c r="CI267" s="23"/>
      <c r="CJ267" s="23"/>
      <c r="CK267" s="23"/>
      <c r="CL267" s="23"/>
      <c r="CM267" s="23"/>
      <c r="CN267" s="23"/>
      <c r="CO267" s="23"/>
      <c r="CP267" s="23"/>
      <c r="CQ267" s="23"/>
      <c r="CR267" s="23"/>
      <c r="CS267" s="23"/>
      <c r="CT267" s="23"/>
      <c r="CU267" s="23"/>
      <c r="CV267" s="23"/>
      <c r="CW267" s="23"/>
      <c r="CX267" s="23"/>
      <c r="CY267" s="23"/>
      <c r="CZ267" s="23"/>
      <c r="DA267" s="23"/>
      <c r="DB267" s="23"/>
      <c r="DC267" s="23"/>
      <c r="DD267" s="23"/>
      <c r="DE267" s="23"/>
      <c r="DF267" s="23"/>
      <c r="DG267" s="23"/>
      <c r="DH267" s="23"/>
      <c r="DI267" s="23"/>
      <c r="DJ267" s="23"/>
      <c r="DK267" s="23"/>
      <c r="DL267" s="23"/>
      <c r="DM267" s="23"/>
      <c r="DN267" s="23"/>
      <c r="DO267" s="23"/>
      <c r="DP267" s="23"/>
      <c r="DQ267" s="23"/>
      <c r="DR267" s="23"/>
      <c r="DS267" s="23"/>
      <c r="DT267" s="23"/>
      <c r="DU267" s="23"/>
      <c r="DV267" s="23"/>
      <c r="DW267" s="23"/>
      <c r="DX267" s="23"/>
      <c r="DY267" s="23"/>
      <c r="DZ267" s="23"/>
      <c r="EA267" s="23"/>
      <c r="EB267" s="23"/>
      <c r="EC267" s="23"/>
      <c r="ED267" s="23"/>
      <c r="EE267" s="23"/>
      <c r="EF267" s="23"/>
      <c r="EG267" s="23"/>
      <c r="EH267" s="23"/>
      <c r="EI267" s="23"/>
      <c r="EJ267" s="23"/>
      <c r="EK267" s="23"/>
      <c r="EL267" s="23"/>
      <c r="EM267" s="23"/>
      <c r="EN267" s="23"/>
      <c r="EO267" s="23"/>
      <c r="EP267" s="23"/>
      <c r="EQ267" s="23"/>
      <c r="ER267" s="23"/>
      <c r="ES267" s="23"/>
      <c r="ET267" s="23"/>
      <c r="EU267" s="23"/>
      <c r="EV267" s="23"/>
      <c r="EW267" s="23"/>
      <c r="EX267" s="23"/>
      <c r="EY267" s="23"/>
      <c r="EZ267" s="23"/>
      <c r="FA267" s="23"/>
      <c r="FB267" s="23"/>
      <c r="FC267" s="23"/>
      <c r="FD267" s="23"/>
      <c r="FE267" s="23"/>
      <c r="FF267" s="23"/>
      <c r="FG267" s="23"/>
      <c r="FH267" s="23"/>
      <c r="FI267" s="23"/>
      <c r="FJ267" s="23"/>
      <c r="FK267" s="23"/>
      <c r="FL267" s="23"/>
      <c r="FM267" s="23"/>
      <c r="FN267" s="23"/>
      <c r="FO267" s="23"/>
      <c r="FP267" s="23"/>
      <c r="FQ267" s="23"/>
      <c r="FR267" s="23"/>
      <c r="FS267" s="23"/>
      <c r="FT267" s="23"/>
      <c r="FU267" s="23"/>
      <c r="FV267" s="23"/>
      <c r="FW267" s="23"/>
      <c r="FX267" s="23"/>
      <c r="FY267" s="23"/>
      <c r="FZ267" s="23"/>
      <c r="GA267" s="23"/>
      <c r="GB267" s="23"/>
      <c r="GC267" s="23"/>
      <c r="GD267" s="23"/>
      <c r="GE267" s="23"/>
      <c r="GF267" s="23"/>
      <c r="GG267" s="23"/>
      <c r="GH267" s="23"/>
      <c r="GI267" s="23"/>
      <c r="GJ267" s="23"/>
      <c r="GK267" s="23"/>
      <c r="GL267" s="23"/>
      <c r="GM267" s="23"/>
      <c r="GN267" s="23"/>
      <c r="GO267" s="23"/>
      <c r="GP267" s="23"/>
      <c r="GQ267" s="23"/>
      <c r="GR267" s="23"/>
      <c r="GS267" s="23"/>
      <c r="GT267" s="23"/>
      <c r="GU267" s="23"/>
      <c r="GV267" s="23"/>
      <c r="GW267" s="23"/>
      <c r="GX267" s="23"/>
      <c r="GY267" s="23"/>
      <c r="GZ267" s="23"/>
      <c r="HA267" s="23"/>
      <c r="HB267" s="23"/>
      <c r="HC267" s="23"/>
      <c r="HD267" s="23"/>
      <c r="HE267" s="23"/>
      <c r="HF267" s="23"/>
      <c r="HG267" s="23"/>
      <c r="HH267" s="23"/>
      <c r="HI267" s="23"/>
      <c r="HJ267" s="23"/>
      <c r="HK267" s="23"/>
      <c r="HL267" s="23"/>
      <c r="HM267" s="23"/>
      <c r="HN267" s="23"/>
      <c r="HO267" s="23"/>
      <c r="HP267" s="23"/>
      <c r="HQ267" s="23"/>
      <c r="HR267" s="23"/>
      <c r="HS267" s="23"/>
      <c r="HT267" s="23"/>
      <c r="HU267" s="23"/>
      <c r="HV267" s="23"/>
      <c r="HW267" s="23"/>
      <c r="HX267" s="23"/>
      <c r="HY267" s="23"/>
      <c r="HZ267" s="23"/>
      <c r="IA267" s="23"/>
      <c r="IB267" s="23"/>
      <c r="IC267" s="23"/>
      <c r="ID267" s="23"/>
      <c r="IE267" s="23"/>
      <c r="IF267" s="23"/>
      <c r="IG267" s="23"/>
      <c r="IH267" s="23"/>
      <c r="II267" s="23"/>
      <c r="IJ267" s="23"/>
      <c r="IK267" s="23"/>
      <c r="IL267" s="23"/>
      <c r="IM267" s="23"/>
      <c r="IN267" s="23"/>
      <c r="IO267" s="23"/>
      <c r="IP267" s="23"/>
      <c r="IQ267" s="23"/>
      <c r="IR267" s="23"/>
      <c r="IS267" s="23"/>
      <c r="IT267" s="23"/>
      <c r="IU267" s="23"/>
      <c r="IV267" s="23"/>
    </row>
    <row r="268" spans="1:256" s="14" customFormat="1" x14ac:dyDescent="0.25">
      <c r="A268" s="6">
        <v>265</v>
      </c>
      <c r="B268" s="24" t="s">
        <v>250</v>
      </c>
      <c r="C268" s="7" t="str">
        <f>VLOOKUP(B268,[2]Лист1!$B$3:$E$532,1,0)</f>
        <v>Сериков Николай Владиславович</v>
      </c>
      <c r="D268" s="7">
        <f>VLOOKUP(C268,[2]Лист1!$B$3:$E$532,3,0)</f>
        <v>0</v>
      </c>
      <c r="E268" s="7"/>
      <c r="F268" s="7"/>
      <c r="G268" s="24" t="s">
        <v>14</v>
      </c>
      <c r="H268" s="24"/>
      <c r="I268" s="10" t="s">
        <v>15</v>
      </c>
      <c r="J268" s="9">
        <v>43349</v>
      </c>
      <c r="K268" s="11" t="s">
        <v>34</v>
      </c>
      <c r="L268" s="10" t="s">
        <v>266</v>
      </c>
      <c r="M268" s="9"/>
      <c r="N268" s="11"/>
      <c r="O268" s="9"/>
      <c r="P268" s="23" t="str">
        <f t="shared" ref="P268:P331" si="8">IF(M268&gt;0,G268,"")</f>
        <v/>
      </c>
      <c r="Q268" s="23"/>
      <c r="R268" s="23"/>
      <c r="S268" s="47" t="e">
        <f>VLOOKUP($B268,[1]Лист1!$B$5:$G$100,5,0)</f>
        <v>#N/A</v>
      </c>
      <c r="T268" s="47" t="e">
        <f>VLOOKUP($B268,[1]Лист1!$B$5:$G$100,5,0)</f>
        <v>#N/A</v>
      </c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  <c r="BS268" s="23"/>
      <c r="BT268" s="23"/>
      <c r="BU268" s="23"/>
      <c r="BV268" s="23"/>
      <c r="BW268" s="23"/>
      <c r="BX268" s="23"/>
      <c r="BY268" s="23"/>
      <c r="BZ268" s="23"/>
      <c r="CA268" s="23"/>
      <c r="CB268" s="23"/>
      <c r="CC268" s="23"/>
      <c r="CD268" s="23"/>
      <c r="CE268" s="23"/>
      <c r="CF268" s="23"/>
      <c r="CG268" s="23"/>
      <c r="CH268" s="23"/>
      <c r="CI268" s="23"/>
      <c r="CJ268" s="23"/>
      <c r="CK268" s="23"/>
      <c r="CL268" s="23"/>
      <c r="CM268" s="23"/>
      <c r="CN268" s="23"/>
      <c r="CO268" s="23"/>
      <c r="CP268" s="23"/>
      <c r="CQ268" s="23"/>
      <c r="CR268" s="23"/>
      <c r="CS268" s="23"/>
      <c r="CT268" s="23"/>
      <c r="CU268" s="23"/>
      <c r="CV268" s="23"/>
      <c r="CW268" s="23"/>
      <c r="CX268" s="23"/>
      <c r="CY268" s="23"/>
      <c r="CZ268" s="23"/>
      <c r="DA268" s="23"/>
      <c r="DB268" s="23"/>
      <c r="DC268" s="23"/>
      <c r="DD268" s="23"/>
      <c r="DE268" s="23"/>
      <c r="DF268" s="23"/>
      <c r="DG268" s="23"/>
      <c r="DH268" s="23"/>
      <c r="DI268" s="23"/>
      <c r="DJ268" s="23"/>
      <c r="DK268" s="23"/>
      <c r="DL268" s="23"/>
      <c r="DM268" s="23"/>
      <c r="DN268" s="23"/>
      <c r="DO268" s="23"/>
      <c r="DP268" s="23"/>
      <c r="DQ268" s="23"/>
      <c r="DR268" s="23"/>
      <c r="DS268" s="23"/>
      <c r="DT268" s="23"/>
      <c r="DU268" s="23"/>
      <c r="DV268" s="23"/>
      <c r="DW268" s="23"/>
      <c r="DX268" s="23"/>
      <c r="DY268" s="23"/>
      <c r="DZ268" s="23"/>
      <c r="EA268" s="23"/>
      <c r="EB268" s="23"/>
      <c r="EC268" s="23"/>
      <c r="ED268" s="23"/>
      <c r="EE268" s="23"/>
      <c r="EF268" s="23"/>
      <c r="EG268" s="23"/>
      <c r="EH268" s="23"/>
      <c r="EI268" s="23"/>
      <c r="EJ268" s="23"/>
      <c r="EK268" s="23"/>
      <c r="EL268" s="23"/>
      <c r="EM268" s="23"/>
      <c r="EN268" s="23"/>
      <c r="EO268" s="23"/>
      <c r="EP268" s="23"/>
      <c r="EQ268" s="23"/>
      <c r="ER268" s="23"/>
      <c r="ES268" s="23"/>
      <c r="ET268" s="23"/>
      <c r="EU268" s="23"/>
      <c r="EV268" s="23"/>
      <c r="EW268" s="23"/>
      <c r="EX268" s="23"/>
      <c r="EY268" s="23"/>
      <c r="EZ268" s="23"/>
      <c r="FA268" s="23"/>
      <c r="FB268" s="23"/>
      <c r="FC268" s="23"/>
      <c r="FD268" s="23"/>
      <c r="FE268" s="23"/>
      <c r="FF268" s="23"/>
      <c r="FG268" s="23"/>
      <c r="FH268" s="23"/>
      <c r="FI268" s="23"/>
      <c r="FJ268" s="23"/>
      <c r="FK268" s="23"/>
      <c r="FL268" s="23"/>
      <c r="FM268" s="23"/>
      <c r="FN268" s="23"/>
      <c r="FO268" s="23"/>
      <c r="FP268" s="23"/>
      <c r="FQ268" s="23"/>
      <c r="FR268" s="23"/>
      <c r="FS268" s="23"/>
      <c r="FT268" s="23"/>
      <c r="FU268" s="23"/>
      <c r="FV268" s="23"/>
      <c r="FW268" s="23"/>
      <c r="FX268" s="23"/>
      <c r="FY268" s="23"/>
      <c r="FZ268" s="23"/>
      <c r="GA268" s="23"/>
      <c r="GB268" s="23"/>
      <c r="GC268" s="23"/>
      <c r="GD268" s="23"/>
      <c r="GE268" s="23"/>
      <c r="GF268" s="23"/>
      <c r="GG268" s="23"/>
      <c r="GH268" s="23"/>
      <c r="GI268" s="23"/>
      <c r="GJ268" s="23"/>
      <c r="GK268" s="23"/>
      <c r="GL268" s="23"/>
      <c r="GM268" s="23"/>
      <c r="GN268" s="23"/>
      <c r="GO268" s="23"/>
      <c r="GP268" s="23"/>
      <c r="GQ268" s="23"/>
      <c r="GR268" s="23"/>
      <c r="GS268" s="23"/>
      <c r="GT268" s="23"/>
      <c r="GU268" s="23"/>
      <c r="GV268" s="23"/>
      <c r="GW268" s="23"/>
      <c r="GX268" s="23"/>
      <c r="GY268" s="23"/>
      <c r="GZ268" s="23"/>
      <c r="HA268" s="23"/>
      <c r="HB268" s="23"/>
      <c r="HC268" s="23"/>
      <c r="HD268" s="23"/>
      <c r="HE268" s="23"/>
      <c r="HF268" s="23"/>
      <c r="HG268" s="23"/>
      <c r="HH268" s="23"/>
      <c r="HI268" s="23"/>
      <c r="HJ268" s="23"/>
      <c r="HK268" s="23"/>
      <c r="HL268" s="23"/>
      <c r="HM268" s="23"/>
      <c r="HN268" s="23"/>
      <c r="HO268" s="23"/>
      <c r="HP268" s="23"/>
      <c r="HQ268" s="23"/>
      <c r="HR268" s="23"/>
      <c r="HS268" s="23"/>
      <c r="HT268" s="23"/>
      <c r="HU268" s="23"/>
      <c r="HV268" s="23"/>
      <c r="HW268" s="23"/>
      <c r="HX268" s="23"/>
      <c r="HY268" s="23"/>
      <c r="HZ268" s="23"/>
      <c r="IA268" s="23"/>
      <c r="IB268" s="23"/>
      <c r="IC268" s="23"/>
      <c r="ID268" s="23"/>
      <c r="IE268" s="23"/>
      <c r="IF268" s="23"/>
      <c r="IG268" s="23"/>
      <c r="IH268" s="23"/>
      <c r="II268" s="23"/>
      <c r="IJ268" s="23"/>
      <c r="IK268" s="23"/>
      <c r="IL268" s="23"/>
      <c r="IM268" s="23"/>
      <c r="IN268" s="23"/>
      <c r="IO268" s="23"/>
      <c r="IP268" s="23"/>
      <c r="IQ268" s="23"/>
      <c r="IR268" s="23"/>
      <c r="IS268" s="23"/>
      <c r="IT268" s="23"/>
      <c r="IU268" s="23"/>
      <c r="IV268" s="23"/>
    </row>
    <row r="269" spans="1:256" s="14" customFormat="1" x14ac:dyDescent="0.25">
      <c r="A269" s="6">
        <v>266</v>
      </c>
      <c r="B269" s="24" t="s">
        <v>280</v>
      </c>
      <c r="C269" s="7" t="str">
        <f>VLOOKUP(B269,[2]Лист1!$B$3:$E$532,1,0)</f>
        <v>Сидоров Артем Владимирович</v>
      </c>
      <c r="D269" s="7">
        <f>VLOOKUP(C269,[2]Лист1!$B$3:$E$532,3,0)</f>
        <v>0</v>
      </c>
      <c r="E269" s="7"/>
      <c r="F269" s="7"/>
      <c r="G269" s="24" t="s">
        <v>10</v>
      </c>
      <c r="H269" s="24"/>
      <c r="I269" s="10" t="s">
        <v>15</v>
      </c>
      <c r="J269" s="9">
        <v>43531</v>
      </c>
      <c r="K269" s="11" t="s">
        <v>283</v>
      </c>
      <c r="L269" s="10" t="s">
        <v>15</v>
      </c>
      <c r="M269" s="9">
        <v>43897</v>
      </c>
      <c r="N269" s="11" t="s">
        <v>25</v>
      </c>
      <c r="O269" s="9">
        <f>M269+365</f>
        <v>44262</v>
      </c>
      <c r="P269" s="23" t="str">
        <f t="shared" si="8"/>
        <v>дистанции пешеходные</v>
      </c>
      <c r="Q269" s="23"/>
      <c r="R269" s="23"/>
      <c r="S269" s="47">
        <f>VLOOKUP($B269,[1]Лист1!$B$5:$G$100,5,0)</f>
        <v>0</v>
      </c>
      <c r="T269" s="47">
        <f>VLOOKUP($B269,[1]Лист1!$B$5:$G$100,5,0)</f>
        <v>0</v>
      </c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  <c r="BP269" s="23"/>
      <c r="BQ269" s="23"/>
      <c r="BR269" s="23"/>
      <c r="BS269" s="23"/>
      <c r="BT269" s="23"/>
      <c r="BU269" s="23"/>
      <c r="BV269" s="23"/>
      <c r="BW269" s="23"/>
      <c r="BX269" s="23"/>
      <c r="BY269" s="23"/>
      <c r="BZ269" s="23"/>
      <c r="CA269" s="23"/>
      <c r="CB269" s="23"/>
      <c r="CC269" s="23"/>
      <c r="CD269" s="23"/>
      <c r="CE269" s="23"/>
      <c r="CF269" s="23"/>
      <c r="CG269" s="23"/>
      <c r="CH269" s="23"/>
      <c r="CI269" s="23"/>
      <c r="CJ269" s="23"/>
      <c r="CK269" s="23"/>
      <c r="CL269" s="23"/>
      <c r="CM269" s="23"/>
      <c r="CN269" s="23"/>
      <c r="CO269" s="23"/>
      <c r="CP269" s="23"/>
      <c r="CQ269" s="23"/>
      <c r="CR269" s="23"/>
      <c r="CS269" s="23"/>
      <c r="CT269" s="23"/>
      <c r="CU269" s="23"/>
      <c r="CV269" s="23"/>
      <c r="CW269" s="23"/>
      <c r="CX269" s="23"/>
      <c r="CY269" s="23"/>
      <c r="CZ269" s="23"/>
      <c r="DA269" s="23"/>
      <c r="DB269" s="23"/>
      <c r="DC269" s="23"/>
      <c r="DD269" s="23"/>
      <c r="DE269" s="23"/>
      <c r="DF269" s="23"/>
      <c r="DG269" s="23"/>
      <c r="DH269" s="23"/>
      <c r="DI269" s="23"/>
      <c r="DJ269" s="23"/>
      <c r="DK269" s="23"/>
      <c r="DL269" s="23"/>
      <c r="DM269" s="23"/>
      <c r="DN269" s="23"/>
      <c r="DO269" s="23"/>
      <c r="DP269" s="23"/>
      <c r="DQ269" s="23"/>
      <c r="DR269" s="23"/>
      <c r="DS269" s="23"/>
      <c r="DT269" s="23"/>
      <c r="DU269" s="23"/>
      <c r="DV269" s="23"/>
      <c r="DW269" s="23"/>
      <c r="DX269" s="23"/>
      <c r="DY269" s="23"/>
      <c r="DZ269" s="23"/>
      <c r="EA269" s="23"/>
      <c r="EB269" s="23"/>
      <c r="EC269" s="23"/>
      <c r="ED269" s="23"/>
      <c r="EE269" s="23"/>
      <c r="EF269" s="23"/>
      <c r="EG269" s="23"/>
      <c r="EH269" s="23"/>
      <c r="EI269" s="23"/>
      <c r="EJ269" s="23"/>
      <c r="EK269" s="23"/>
      <c r="EL269" s="23"/>
      <c r="EM269" s="23"/>
      <c r="EN269" s="23"/>
      <c r="EO269" s="23"/>
      <c r="EP269" s="23"/>
      <c r="EQ269" s="23"/>
      <c r="ER269" s="23"/>
      <c r="ES269" s="23"/>
      <c r="ET269" s="23"/>
      <c r="EU269" s="23"/>
      <c r="EV269" s="23"/>
      <c r="EW269" s="23"/>
      <c r="EX269" s="23"/>
      <c r="EY269" s="23"/>
      <c r="EZ269" s="23"/>
      <c r="FA269" s="23"/>
      <c r="FB269" s="23"/>
      <c r="FC269" s="23"/>
      <c r="FD269" s="23"/>
      <c r="FE269" s="23"/>
      <c r="FF269" s="23"/>
      <c r="FG269" s="23"/>
      <c r="FH269" s="23"/>
      <c r="FI269" s="23"/>
      <c r="FJ269" s="23"/>
      <c r="FK269" s="23"/>
      <c r="FL269" s="23"/>
      <c r="FM269" s="23"/>
      <c r="FN269" s="23"/>
      <c r="FO269" s="23"/>
      <c r="FP269" s="23"/>
      <c r="FQ269" s="23"/>
      <c r="FR269" s="23"/>
      <c r="FS269" s="23"/>
      <c r="FT269" s="23"/>
      <c r="FU269" s="23"/>
      <c r="FV269" s="23"/>
      <c r="FW269" s="23"/>
      <c r="FX269" s="23"/>
      <c r="FY269" s="23"/>
      <c r="FZ269" s="23"/>
      <c r="GA269" s="23"/>
      <c r="GB269" s="23"/>
      <c r="GC269" s="23"/>
      <c r="GD269" s="23"/>
      <c r="GE269" s="23"/>
      <c r="GF269" s="23"/>
      <c r="GG269" s="23"/>
      <c r="GH269" s="23"/>
      <c r="GI269" s="23"/>
      <c r="GJ269" s="23"/>
      <c r="GK269" s="23"/>
      <c r="GL269" s="23"/>
      <c r="GM269" s="23"/>
      <c r="GN269" s="23"/>
      <c r="GO269" s="23"/>
      <c r="GP269" s="23"/>
      <c r="GQ269" s="23"/>
      <c r="GR269" s="23"/>
      <c r="GS269" s="23"/>
      <c r="GT269" s="23"/>
      <c r="GU269" s="23"/>
      <c r="GV269" s="23"/>
      <c r="GW269" s="23"/>
      <c r="GX269" s="23"/>
      <c r="GY269" s="23"/>
      <c r="GZ269" s="23"/>
      <c r="HA269" s="23"/>
      <c r="HB269" s="23"/>
      <c r="HC269" s="23"/>
      <c r="HD269" s="23"/>
      <c r="HE269" s="23"/>
      <c r="HF269" s="23"/>
      <c r="HG269" s="23"/>
      <c r="HH269" s="23"/>
      <c r="HI269" s="23"/>
      <c r="HJ269" s="23"/>
      <c r="HK269" s="23"/>
      <c r="HL269" s="23"/>
      <c r="HM269" s="23"/>
      <c r="HN269" s="23"/>
      <c r="HO269" s="23"/>
      <c r="HP269" s="23"/>
      <c r="HQ269" s="23"/>
      <c r="HR269" s="23"/>
      <c r="HS269" s="23"/>
      <c r="HT269" s="23"/>
      <c r="HU269" s="23"/>
      <c r="HV269" s="23"/>
      <c r="HW269" s="23"/>
      <c r="HX269" s="23"/>
      <c r="HY269" s="23"/>
      <c r="HZ269" s="23"/>
      <c r="IA269" s="23"/>
      <c r="IB269" s="23"/>
      <c r="IC269" s="23"/>
      <c r="ID269" s="23"/>
      <c r="IE269" s="23"/>
      <c r="IF269" s="23"/>
      <c r="IG269" s="23"/>
      <c r="IH269" s="23"/>
      <c r="II269" s="23"/>
      <c r="IJ269" s="23"/>
      <c r="IK269" s="23"/>
      <c r="IL269" s="23"/>
      <c r="IM269" s="23"/>
      <c r="IN269" s="23"/>
      <c r="IO269" s="23"/>
      <c r="IP269" s="23"/>
      <c r="IQ269" s="23"/>
      <c r="IR269" s="23"/>
      <c r="IS269" s="23"/>
      <c r="IT269" s="23"/>
      <c r="IU269" s="23"/>
      <c r="IV269" s="23"/>
    </row>
    <row r="270" spans="1:256" s="14" customFormat="1" x14ac:dyDescent="0.25">
      <c r="A270" s="6">
        <v>267</v>
      </c>
      <c r="B270" s="7" t="s">
        <v>182</v>
      </c>
      <c r="C270" s="7" t="str">
        <f>VLOOKUP(B270,[2]Лист1!$B$3:$E$532,1,0)</f>
        <v>Сидорова Светлана Владимировна</v>
      </c>
      <c r="D270" s="7" t="str">
        <f>VLOOKUP(C270,[2]Лист1!$B$3:$E$532,3,0)</f>
        <v>спортивный туризм</v>
      </c>
      <c r="E270" s="7">
        <v>1979</v>
      </c>
      <c r="F270" s="7">
        <v>41</v>
      </c>
      <c r="G270" s="24" t="s">
        <v>10</v>
      </c>
      <c r="H270" s="24"/>
      <c r="I270" s="10" t="s">
        <v>8</v>
      </c>
      <c r="J270" s="12">
        <v>43563</v>
      </c>
      <c r="K270" s="11" t="s">
        <v>285</v>
      </c>
      <c r="L270" s="10" t="s">
        <v>8</v>
      </c>
      <c r="M270" s="12">
        <v>43563</v>
      </c>
      <c r="N270" s="11" t="s">
        <v>285</v>
      </c>
      <c r="O270" s="9">
        <f>M270+365*2</f>
        <v>44293</v>
      </c>
      <c r="P270" s="23" t="str">
        <f t="shared" si="8"/>
        <v>дистанции пешеходные</v>
      </c>
      <c r="Q270" s="23"/>
      <c r="R270" s="23"/>
      <c r="S270" s="47">
        <f>VLOOKUP($B270,[1]Лист1!$B$5:$G$100,5,0)</f>
        <v>20</v>
      </c>
      <c r="T270" s="47">
        <f>VLOOKUP($B270,[1]Лист1!$B$5:$G$100,5,0)</f>
        <v>20</v>
      </c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  <c r="BP270" s="23"/>
      <c r="BQ270" s="23"/>
      <c r="BR270" s="23"/>
      <c r="BS270" s="23"/>
      <c r="BT270" s="23"/>
      <c r="BU270" s="23"/>
      <c r="BV270" s="23"/>
      <c r="BW270" s="23"/>
      <c r="BX270" s="23"/>
      <c r="BY270" s="23"/>
      <c r="BZ270" s="23"/>
      <c r="CA270" s="23"/>
      <c r="CB270" s="23"/>
      <c r="CC270" s="23"/>
      <c r="CD270" s="23"/>
      <c r="CE270" s="23"/>
      <c r="CF270" s="23"/>
      <c r="CG270" s="23"/>
      <c r="CH270" s="23"/>
      <c r="CI270" s="23"/>
      <c r="CJ270" s="23"/>
      <c r="CK270" s="23"/>
      <c r="CL270" s="23"/>
      <c r="CM270" s="23"/>
      <c r="CN270" s="23"/>
      <c r="CO270" s="23"/>
      <c r="CP270" s="23"/>
      <c r="CQ270" s="23"/>
      <c r="CR270" s="23"/>
      <c r="CS270" s="23"/>
      <c r="CT270" s="23"/>
      <c r="CU270" s="23"/>
      <c r="CV270" s="23"/>
      <c r="CW270" s="23"/>
      <c r="CX270" s="23"/>
      <c r="CY270" s="23"/>
      <c r="CZ270" s="23"/>
      <c r="DA270" s="23"/>
      <c r="DB270" s="23"/>
      <c r="DC270" s="23"/>
      <c r="DD270" s="23"/>
      <c r="DE270" s="23"/>
      <c r="DF270" s="23"/>
      <c r="DG270" s="23"/>
      <c r="DH270" s="23"/>
      <c r="DI270" s="23"/>
      <c r="DJ270" s="23"/>
      <c r="DK270" s="23"/>
      <c r="DL270" s="23"/>
      <c r="DM270" s="23"/>
      <c r="DN270" s="23"/>
      <c r="DO270" s="23"/>
      <c r="DP270" s="23"/>
      <c r="DQ270" s="23"/>
      <c r="DR270" s="23"/>
      <c r="DS270" s="23"/>
      <c r="DT270" s="23"/>
      <c r="DU270" s="23"/>
      <c r="DV270" s="23"/>
      <c r="DW270" s="23"/>
      <c r="DX270" s="23"/>
      <c r="DY270" s="23"/>
      <c r="DZ270" s="23"/>
      <c r="EA270" s="23"/>
      <c r="EB270" s="23"/>
      <c r="EC270" s="23"/>
      <c r="ED270" s="23"/>
      <c r="EE270" s="23"/>
      <c r="EF270" s="23"/>
      <c r="EG270" s="23"/>
      <c r="EH270" s="23"/>
      <c r="EI270" s="23"/>
      <c r="EJ270" s="23"/>
      <c r="EK270" s="23"/>
      <c r="EL270" s="23"/>
      <c r="EM270" s="23"/>
      <c r="EN270" s="23"/>
      <c r="EO270" s="23"/>
      <c r="EP270" s="23"/>
      <c r="EQ270" s="23"/>
      <c r="ER270" s="23"/>
      <c r="ES270" s="23"/>
      <c r="ET270" s="23"/>
      <c r="EU270" s="23"/>
      <c r="EV270" s="23"/>
      <c r="EW270" s="23"/>
      <c r="EX270" s="23"/>
      <c r="EY270" s="23"/>
      <c r="EZ270" s="23"/>
      <c r="FA270" s="23"/>
      <c r="FB270" s="23"/>
      <c r="FC270" s="23"/>
      <c r="FD270" s="23"/>
      <c r="FE270" s="23"/>
      <c r="FF270" s="23"/>
      <c r="FG270" s="23"/>
      <c r="FH270" s="23"/>
      <c r="FI270" s="23"/>
      <c r="FJ270" s="23"/>
      <c r="FK270" s="23"/>
      <c r="FL270" s="23"/>
      <c r="FM270" s="23"/>
      <c r="FN270" s="23"/>
      <c r="FO270" s="23"/>
      <c r="FP270" s="23"/>
      <c r="FQ270" s="23"/>
      <c r="FR270" s="23"/>
      <c r="FS270" s="23"/>
      <c r="FT270" s="23"/>
      <c r="FU270" s="23"/>
      <c r="FV270" s="23"/>
      <c r="FW270" s="23"/>
      <c r="FX270" s="23"/>
      <c r="FY270" s="23"/>
      <c r="FZ270" s="23"/>
      <c r="GA270" s="23"/>
      <c r="GB270" s="23"/>
      <c r="GC270" s="23"/>
      <c r="GD270" s="23"/>
      <c r="GE270" s="23"/>
      <c r="GF270" s="23"/>
      <c r="GG270" s="23"/>
      <c r="GH270" s="23"/>
      <c r="GI270" s="23"/>
      <c r="GJ270" s="23"/>
      <c r="GK270" s="23"/>
      <c r="GL270" s="23"/>
      <c r="GM270" s="23"/>
      <c r="GN270" s="23"/>
      <c r="GO270" s="23"/>
      <c r="GP270" s="23"/>
      <c r="GQ270" s="23"/>
      <c r="GR270" s="23"/>
      <c r="GS270" s="23"/>
      <c r="GT270" s="23"/>
      <c r="GU270" s="23"/>
      <c r="GV270" s="23"/>
      <c r="GW270" s="23"/>
      <c r="GX270" s="23"/>
      <c r="GY270" s="23"/>
      <c r="GZ270" s="23"/>
      <c r="HA270" s="23"/>
      <c r="HB270" s="23"/>
      <c r="HC270" s="23"/>
      <c r="HD270" s="23"/>
      <c r="HE270" s="23"/>
      <c r="HF270" s="23"/>
      <c r="HG270" s="23"/>
      <c r="HH270" s="23"/>
      <c r="HI270" s="23"/>
      <c r="HJ270" s="23"/>
      <c r="HK270" s="23"/>
      <c r="HL270" s="23"/>
      <c r="HM270" s="23"/>
      <c r="HN270" s="23"/>
      <c r="HO270" s="23"/>
      <c r="HP270" s="23"/>
      <c r="HQ270" s="23"/>
      <c r="HR270" s="23"/>
      <c r="HS270" s="23"/>
      <c r="HT270" s="23"/>
      <c r="HU270" s="23"/>
      <c r="HV270" s="23"/>
      <c r="HW270" s="23"/>
      <c r="HX270" s="23"/>
      <c r="HY270" s="23"/>
      <c r="HZ270" s="23"/>
      <c r="IA270" s="23"/>
      <c r="IB270" s="23"/>
      <c r="IC270" s="23"/>
      <c r="ID270" s="23"/>
      <c r="IE270" s="23"/>
      <c r="IF270" s="23"/>
      <c r="IG270" s="23"/>
      <c r="IH270" s="23"/>
      <c r="II270" s="23"/>
      <c r="IJ270" s="23"/>
      <c r="IK270" s="23"/>
      <c r="IL270" s="23"/>
      <c r="IM270" s="23"/>
      <c r="IN270" s="23"/>
      <c r="IO270" s="23"/>
      <c r="IP270" s="23"/>
      <c r="IQ270" s="23"/>
      <c r="IR270" s="23"/>
      <c r="IS270" s="23"/>
      <c r="IT270" s="23"/>
      <c r="IU270" s="23"/>
      <c r="IV270" s="23"/>
    </row>
    <row r="271" spans="1:256" s="14" customFormat="1" x14ac:dyDescent="0.25">
      <c r="A271" s="6">
        <v>268</v>
      </c>
      <c r="B271" s="7" t="s">
        <v>183</v>
      </c>
      <c r="C271" s="7" t="str">
        <f>VLOOKUP(B271,[2]Лист1!$B$3:$E$532,1,0)</f>
        <v>Силаев Алексей Алексеевич</v>
      </c>
      <c r="D271" s="7">
        <f>VLOOKUP(C271,[2]Лист1!$B$3:$E$532,3,0)</f>
        <v>0</v>
      </c>
      <c r="E271" s="7">
        <v>0</v>
      </c>
      <c r="F271" s="7">
        <v>2020</v>
      </c>
      <c r="G271" s="24" t="s">
        <v>7</v>
      </c>
      <c r="H271" s="24"/>
      <c r="I271" s="10" t="s">
        <v>15</v>
      </c>
      <c r="J271" s="9">
        <v>43202</v>
      </c>
      <c r="K271" s="11">
        <v>73</v>
      </c>
      <c r="L271" s="10" t="s">
        <v>15</v>
      </c>
      <c r="M271" s="52">
        <v>43567</v>
      </c>
      <c r="N271" s="11" t="s">
        <v>365</v>
      </c>
      <c r="O271" s="9">
        <f>M271+365</f>
        <v>43932</v>
      </c>
      <c r="P271" s="23" t="str">
        <f t="shared" si="8"/>
        <v>дистанции горные</v>
      </c>
      <c r="Q271" s="23"/>
      <c r="R271" s="23"/>
      <c r="S271" s="47" t="e">
        <f>VLOOKUP($B271,[1]Лист1!$B$5:$G$100,5,0)</f>
        <v>#N/A</v>
      </c>
      <c r="T271" s="47" t="e">
        <f>VLOOKUP($B271,[1]Лист1!$B$5:$G$100,5,0)</f>
        <v>#N/A</v>
      </c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  <c r="BP271" s="23"/>
      <c r="BQ271" s="23"/>
      <c r="BR271" s="23"/>
      <c r="BS271" s="23"/>
      <c r="BT271" s="23"/>
      <c r="BU271" s="23"/>
      <c r="BV271" s="23"/>
      <c r="BW271" s="23"/>
      <c r="BX271" s="23"/>
      <c r="BY271" s="23"/>
      <c r="BZ271" s="23"/>
      <c r="CA271" s="23"/>
      <c r="CB271" s="23"/>
      <c r="CC271" s="23"/>
      <c r="CD271" s="23"/>
      <c r="CE271" s="23"/>
      <c r="CF271" s="23"/>
      <c r="CG271" s="23"/>
      <c r="CH271" s="23"/>
      <c r="CI271" s="23"/>
      <c r="CJ271" s="23"/>
      <c r="CK271" s="23"/>
      <c r="CL271" s="23"/>
      <c r="CM271" s="23"/>
      <c r="CN271" s="23"/>
      <c r="CO271" s="23"/>
      <c r="CP271" s="23"/>
      <c r="CQ271" s="23"/>
      <c r="CR271" s="23"/>
      <c r="CS271" s="23"/>
      <c r="CT271" s="23"/>
      <c r="CU271" s="23"/>
      <c r="CV271" s="23"/>
      <c r="CW271" s="23"/>
      <c r="CX271" s="23"/>
      <c r="CY271" s="23"/>
      <c r="CZ271" s="23"/>
      <c r="DA271" s="23"/>
      <c r="DB271" s="23"/>
      <c r="DC271" s="23"/>
      <c r="DD271" s="23"/>
      <c r="DE271" s="23"/>
      <c r="DF271" s="23"/>
      <c r="DG271" s="23"/>
      <c r="DH271" s="23"/>
      <c r="DI271" s="23"/>
      <c r="DJ271" s="23"/>
      <c r="DK271" s="23"/>
      <c r="DL271" s="23"/>
      <c r="DM271" s="23"/>
      <c r="DN271" s="23"/>
      <c r="DO271" s="23"/>
      <c r="DP271" s="23"/>
      <c r="DQ271" s="23"/>
      <c r="DR271" s="23"/>
      <c r="DS271" s="23"/>
      <c r="DT271" s="23"/>
      <c r="DU271" s="23"/>
      <c r="DV271" s="23"/>
      <c r="DW271" s="23"/>
      <c r="DX271" s="23"/>
      <c r="DY271" s="23"/>
      <c r="DZ271" s="23"/>
      <c r="EA271" s="23"/>
      <c r="EB271" s="23"/>
      <c r="EC271" s="23"/>
      <c r="ED271" s="23"/>
      <c r="EE271" s="23"/>
      <c r="EF271" s="23"/>
      <c r="EG271" s="23"/>
      <c r="EH271" s="23"/>
      <c r="EI271" s="23"/>
      <c r="EJ271" s="23"/>
      <c r="EK271" s="23"/>
      <c r="EL271" s="23"/>
      <c r="EM271" s="23"/>
      <c r="EN271" s="23"/>
      <c r="EO271" s="23"/>
      <c r="EP271" s="23"/>
      <c r="EQ271" s="23"/>
      <c r="ER271" s="23"/>
      <c r="ES271" s="23"/>
      <c r="ET271" s="23"/>
      <c r="EU271" s="23"/>
      <c r="EV271" s="23"/>
      <c r="EW271" s="23"/>
      <c r="EX271" s="23"/>
      <c r="EY271" s="23"/>
      <c r="EZ271" s="23"/>
      <c r="FA271" s="23"/>
      <c r="FB271" s="23"/>
      <c r="FC271" s="23"/>
      <c r="FD271" s="23"/>
      <c r="FE271" s="23"/>
      <c r="FF271" s="23"/>
      <c r="FG271" s="23"/>
      <c r="FH271" s="23"/>
      <c r="FI271" s="23"/>
      <c r="FJ271" s="23"/>
      <c r="FK271" s="23"/>
      <c r="FL271" s="23"/>
      <c r="FM271" s="23"/>
      <c r="FN271" s="23"/>
      <c r="FO271" s="23"/>
      <c r="FP271" s="23"/>
      <c r="FQ271" s="23"/>
      <c r="FR271" s="23"/>
      <c r="FS271" s="23"/>
      <c r="FT271" s="23"/>
      <c r="FU271" s="23"/>
      <c r="FV271" s="23"/>
      <c r="FW271" s="23"/>
      <c r="FX271" s="23"/>
      <c r="FY271" s="23"/>
      <c r="FZ271" s="23"/>
      <c r="GA271" s="23"/>
      <c r="GB271" s="23"/>
      <c r="GC271" s="23"/>
      <c r="GD271" s="23"/>
      <c r="GE271" s="23"/>
      <c r="GF271" s="23"/>
      <c r="GG271" s="23"/>
      <c r="GH271" s="23"/>
      <c r="GI271" s="23"/>
      <c r="GJ271" s="23"/>
      <c r="GK271" s="23"/>
      <c r="GL271" s="23"/>
      <c r="GM271" s="23"/>
      <c r="GN271" s="23"/>
      <c r="GO271" s="23"/>
      <c r="GP271" s="23"/>
      <c r="GQ271" s="23"/>
      <c r="GR271" s="23"/>
      <c r="GS271" s="23"/>
      <c r="GT271" s="23"/>
      <c r="GU271" s="23"/>
      <c r="GV271" s="23"/>
      <c r="GW271" s="23"/>
      <c r="GX271" s="23"/>
      <c r="GY271" s="23"/>
      <c r="GZ271" s="23"/>
      <c r="HA271" s="23"/>
      <c r="HB271" s="23"/>
      <c r="HC271" s="23"/>
      <c r="HD271" s="23"/>
      <c r="HE271" s="23"/>
      <c r="HF271" s="23"/>
      <c r="HG271" s="23"/>
      <c r="HH271" s="23"/>
      <c r="HI271" s="23"/>
      <c r="HJ271" s="23"/>
      <c r="HK271" s="23"/>
      <c r="HL271" s="23"/>
      <c r="HM271" s="23"/>
      <c r="HN271" s="23"/>
      <c r="HO271" s="23"/>
      <c r="HP271" s="23"/>
      <c r="HQ271" s="23"/>
      <c r="HR271" s="23"/>
      <c r="HS271" s="23"/>
      <c r="HT271" s="23"/>
      <c r="HU271" s="23"/>
      <c r="HV271" s="23"/>
      <c r="HW271" s="23"/>
      <c r="HX271" s="23"/>
      <c r="HY271" s="23"/>
      <c r="HZ271" s="23"/>
      <c r="IA271" s="23"/>
      <c r="IB271" s="23"/>
      <c r="IC271" s="23"/>
      <c r="ID271" s="23"/>
      <c r="IE271" s="23"/>
      <c r="IF271" s="23"/>
      <c r="IG271" s="23"/>
      <c r="IH271" s="23"/>
      <c r="II271" s="23"/>
      <c r="IJ271" s="23"/>
      <c r="IK271" s="23"/>
      <c r="IL271" s="23"/>
      <c r="IM271" s="23"/>
      <c r="IN271" s="23"/>
      <c r="IO271" s="23"/>
      <c r="IP271" s="23"/>
      <c r="IQ271" s="23"/>
      <c r="IR271" s="23"/>
      <c r="IS271" s="23"/>
      <c r="IT271" s="23"/>
      <c r="IU271" s="23"/>
      <c r="IV271" s="23"/>
    </row>
    <row r="272" spans="1:256" s="14" customFormat="1" x14ac:dyDescent="0.25">
      <c r="A272" s="6">
        <v>269</v>
      </c>
      <c r="B272" s="24" t="s">
        <v>184</v>
      </c>
      <c r="C272" s="7" t="str">
        <f>VLOOKUP(B272,[2]Лист1!$B$3:$E$532,1,0)</f>
        <v>Ситников Евгений Александрович</v>
      </c>
      <c r="D272" s="7" t="str">
        <f>VLOOKUP(C272,[2]Лист1!$B$3:$E$532,3,0)</f>
        <v>спортивный туризм</v>
      </c>
      <c r="E272" s="7">
        <v>1991</v>
      </c>
      <c r="F272" s="7">
        <v>29</v>
      </c>
      <c r="G272" s="24" t="s">
        <v>10</v>
      </c>
      <c r="H272" s="24"/>
      <c r="I272" s="10" t="s">
        <v>18</v>
      </c>
      <c r="J272" s="9">
        <v>43349</v>
      </c>
      <c r="K272" s="11" t="s">
        <v>34</v>
      </c>
      <c r="L272" s="10" t="s">
        <v>18</v>
      </c>
      <c r="M272" s="9">
        <v>43349</v>
      </c>
      <c r="N272" s="11" t="s">
        <v>34</v>
      </c>
      <c r="O272" s="9">
        <f>M272+365*2</f>
        <v>44079</v>
      </c>
      <c r="P272" s="23" t="str">
        <f t="shared" si="8"/>
        <v>дистанции пешеходные</v>
      </c>
      <c r="Q272" s="23"/>
      <c r="R272" s="23"/>
      <c r="S272" s="47">
        <f>VLOOKUP($B272,[1]Лист1!$B$5:$G$100,5,0)</f>
        <v>42</v>
      </c>
      <c r="T272" s="47">
        <f>VLOOKUP($B272,[1]Лист1!$B$5:$G$100,5,0)</f>
        <v>42</v>
      </c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  <c r="BO272" s="23"/>
      <c r="BP272" s="23"/>
      <c r="BQ272" s="23"/>
      <c r="BR272" s="23"/>
      <c r="BS272" s="23"/>
      <c r="BT272" s="23"/>
      <c r="BU272" s="23"/>
      <c r="BV272" s="23"/>
      <c r="BW272" s="23"/>
      <c r="BX272" s="23"/>
      <c r="BY272" s="23"/>
      <c r="BZ272" s="23"/>
      <c r="CA272" s="23"/>
      <c r="CB272" s="23"/>
      <c r="CC272" s="23"/>
      <c r="CD272" s="23"/>
      <c r="CE272" s="23"/>
      <c r="CF272" s="23"/>
      <c r="CG272" s="23"/>
      <c r="CH272" s="23"/>
      <c r="CI272" s="23"/>
      <c r="CJ272" s="23"/>
      <c r="CK272" s="23"/>
      <c r="CL272" s="23"/>
      <c r="CM272" s="23"/>
      <c r="CN272" s="23"/>
      <c r="CO272" s="23"/>
      <c r="CP272" s="23"/>
      <c r="CQ272" s="23"/>
      <c r="CR272" s="23"/>
      <c r="CS272" s="23"/>
      <c r="CT272" s="23"/>
      <c r="CU272" s="23"/>
      <c r="CV272" s="23"/>
      <c r="CW272" s="23"/>
      <c r="CX272" s="23"/>
      <c r="CY272" s="23"/>
      <c r="CZ272" s="23"/>
      <c r="DA272" s="23"/>
      <c r="DB272" s="23"/>
      <c r="DC272" s="23"/>
      <c r="DD272" s="23"/>
      <c r="DE272" s="23"/>
      <c r="DF272" s="23"/>
      <c r="DG272" s="23"/>
      <c r="DH272" s="23"/>
      <c r="DI272" s="23"/>
      <c r="DJ272" s="23"/>
      <c r="DK272" s="23"/>
      <c r="DL272" s="23"/>
      <c r="DM272" s="23"/>
      <c r="DN272" s="23"/>
      <c r="DO272" s="23"/>
      <c r="DP272" s="23"/>
      <c r="DQ272" s="23"/>
      <c r="DR272" s="23"/>
      <c r="DS272" s="23"/>
      <c r="DT272" s="23"/>
      <c r="DU272" s="23"/>
      <c r="DV272" s="23"/>
      <c r="DW272" s="23"/>
      <c r="DX272" s="23"/>
      <c r="DY272" s="23"/>
      <c r="DZ272" s="23"/>
      <c r="EA272" s="23"/>
      <c r="EB272" s="23"/>
      <c r="EC272" s="23"/>
      <c r="ED272" s="23"/>
      <c r="EE272" s="23"/>
      <c r="EF272" s="23"/>
      <c r="EG272" s="23"/>
      <c r="EH272" s="23"/>
      <c r="EI272" s="23"/>
      <c r="EJ272" s="23"/>
      <c r="EK272" s="23"/>
      <c r="EL272" s="23"/>
      <c r="EM272" s="23"/>
      <c r="EN272" s="23"/>
      <c r="EO272" s="23"/>
      <c r="EP272" s="23"/>
      <c r="EQ272" s="23"/>
      <c r="ER272" s="23"/>
      <c r="ES272" s="23"/>
      <c r="ET272" s="23"/>
      <c r="EU272" s="23"/>
      <c r="EV272" s="23"/>
      <c r="EW272" s="23"/>
      <c r="EX272" s="23"/>
      <c r="EY272" s="23"/>
      <c r="EZ272" s="23"/>
      <c r="FA272" s="23"/>
      <c r="FB272" s="23"/>
      <c r="FC272" s="23"/>
      <c r="FD272" s="23"/>
      <c r="FE272" s="23"/>
      <c r="FF272" s="23"/>
      <c r="FG272" s="23"/>
      <c r="FH272" s="23"/>
      <c r="FI272" s="23"/>
      <c r="FJ272" s="23"/>
      <c r="FK272" s="23"/>
      <c r="FL272" s="23"/>
      <c r="FM272" s="23"/>
      <c r="FN272" s="23"/>
      <c r="FO272" s="23"/>
      <c r="FP272" s="23"/>
      <c r="FQ272" s="23"/>
      <c r="FR272" s="23"/>
      <c r="FS272" s="23"/>
      <c r="FT272" s="23"/>
      <c r="FU272" s="23"/>
      <c r="FV272" s="23"/>
      <c r="FW272" s="23"/>
      <c r="FX272" s="23"/>
      <c r="FY272" s="23"/>
      <c r="FZ272" s="23"/>
      <c r="GA272" s="23"/>
      <c r="GB272" s="23"/>
      <c r="GC272" s="23"/>
      <c r="GD272" s="23"/>
      <c r="GE272" s="23"/>
      <c r="GF272" s="23"/>
      <c r="GG272" s="23"/>
      <c r="GH272" s="23"/>
      <c r="GI272" s="23"/>
      <c r="GJ272" s="23"/>
      <c r="GK272" s="23"/>
      <c r="GL272" s="23"/>
      <c r="GM272" s="23"/>
      <c r="GN272" s="23"/>
      <c r="GO272" s="23"/>
      <c r="GP272" s="23"/>
      <c r="GQ272" s="23"/>
      <c r="GR272" s="23"/>
      <c r="GS272" s="23"/>
      <c r="GT272" s="23"/>
      <c r="GU272" s="23"/>
      <c r="GV272" s="23"/>
      <c r="GW272" s="23"/>
      <c r="GX272" s="23"/>
      <c r="GY272" s="23"/>
      <c r="GZ272" s="23"/>
      <c r="HA272" s="23"/>
      <c r="HB272" s="23"/>
      <c r="HC272" s="23"/>
      <c r="HD272" s="23"/>
      <c r="HE272" s="23"/>
      <c r="HF272" s="23"/>
      <c r="HG272" s="23"/>
      <c r="HH272" s="23"/>
      <c r="HI272" s="23"/>
      <c r="HJ272" s="23"/>
      <c r="HK272" s="23"/>
      <c r="HL272" s="23"/>
      <c r="HM272" s="23"/>
      <c r="HN272" s="23"/>
      <c r="HO272" s="23"/>
      <c r="HP272" s="23"/>
      <c r="HQ272" s="23"/>
      <c r="HR272" s="23"/>
      <c r="HS272" s="23"/>
      <c r="HT272" s="23"/>
      <c r="HU272" s="23"/>
      <c r="HV272" s="23"/>
      <c r="HW272" s="23"/>
      <c r="HX272" s="23"/>
      <c r="HY272" s="23"/>
      <c r="HZ272" s="23"/>
      <c r="IA272" s="23"/>
      <c r="IB272" s="23"/>
      <c r="IC272" s="23"/>
      <c r="ID272" s="23"/>
      <c r="IE272" s="23"/>
      <c r="IF272" s="23"/>
      <c r="IG272" s="23"/>
      <c r="IH272" s="23"/>
      <c r="II272" s="23"/>
      <c r="IJ272" s="23"/>
      <c r="IK272" s="23"/>
      <c r="IL272" s="23"/>
      <c r="IM272" s="23"/>
      <c r="IN272" s="23"/>
      <c r="IO272" s="23"/>
      <c r="IP272" s="23"/>
      <c r="IQ272" s="23"/>
      <c r="IR272" s="23"/>
      <c r="IS272" s="23"/>
      <c r="IT272" s="23"/>
      <c r="IU272" s="23"/>
      <c r="IV272" s="23"/>
    </row>
    <row r="273" spans="1:256" s="14" customFormat="1" x14ac:dyDescent="0.25">
      <c r="A273" s="6">
        <v>270</v>
      </c>
      <c r="B273" s="24" t="s">
        <v>185</v>
      </c>
      <c r="C273" s="7" t="str">
        <f>VLOOKUP(B273,[2]Лист1!$B$3:$E$532,1,0)</f>
        <v>Смирнова Татьяна Владимировна</v>
      </c>
      <c r="D273" s="7">
        <f>VLOOKUP(C273,[2]Лист1!$B$3:$E$532,3,0)</f>
        <v>0</v>
      </c>
      <c r="E273" s="7"/>
      <c r="F273" s="7"/>
      <c r="G273" s="24" t="s">
        <v>32</v>
      </c>
      <c r="H273" s="24"/>
      <c r="I273" s="10" t="s">
        <v>18</v>
      </c>
      <c r="J273" s="9">
        <v>43066</v>
      </c>
      <c r="K273" s="11">
        <v>237</v>
      </c>
      <c r="L273" s="10" t="s">
        <v>266</v>
      </c>
      <c r="M273" s="9"/>
      <c r="N273" s="11"/>
      <c r="O273" s="9"/>
      <c r="P273" s="23" t="str">
        <f t="shared" si="8"/>
        <v/>
      </c>
      <c r="Q273" s="23"/>
      <c r="R273" s="23"/>
      <c r="S273" s="47" t="e">
        <f>VLOOKUP($B273,[1]Лист1!$B$5:$G$100,5,0)</f>
        <v>#N/A</v>
      </c>
      <c r="T273" s="47" t="e">
        <f>VLOOKUP($B273,[1]Лист1!$B$5:$G$100,5,0)</f>
        <v>#N/A</v>
      </c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  <c r="BP273" s="23"/>
      <c r="BQ273" s="23"/>
      <c r="BR273" s="23"/>
      <c r="BS273" s="23"/>
      <c r="BT273" s="23"/>
      <c r="BU273" s="23"/>
      <c r="BV273" s="23"/>
      <c r="BW273" s="23"/>
      <c r="BX273" s="23"/>
      <c r="BY273" s="23"/>
      <c r="BZ273" s="23"/>
      <c r="CA273" s="23"/>
      <c r="CB273" s="23"/>
      <c r="CC273" s="23"/>
      <c r="CD273" s="23"/>
      <c r="CE273" s="23"/>
      <c r="CF273" s="23"/>
      <c r="CG273" s="23"/>
      <c r="CH273" s="23"/>
      <c r="CI273" s="23"/>
      <c r="CJ273" s="23"/>
      <c r="CK273" s="23"/>
      <c r="CL273" s="23"/>
      <c r="CM273" s="23"/>
      <c r="CN273" s="23"/>
      <c r="CO273" s="23"/>
      <c r="CP273" s="23"/>
      <c r="CQ273" s="23"/>
      <c r="CR273" s="23"/>
      <c r="CS273" s="23"/>
      <c r="CT273" s="23"/>
      <c r="CU273" s="23"/>
      <c r="CV273" s="23"/>
      <c r="CW273" s="23"/>
      <c r="CX273" s="23"/>
      <c r="CY273" s="23"/>
      <c r="CZ273" s="23"/>
      <c r="DA273" s="23"/>
      <c r="DB273" s="23"/>
      <c r="DC273" s="23"/>
      <c r="DD273" s="23"/>
      <c r="DE273" s="23"/>
      <c r="DF273" s="23"/>
      <c r="DG273" s="23"/>
      <c r="DH273" s="23"/>
      <c r="DI273" s="23"/>
      <c r="DJ273" s="23"/>
      <c r="DK273" s="23"/>
      <c r="DL273" s="23"/>
      <c r="DM273" s="23"/>
      <c r="DN273" s="23"/>
      <c r="DO273" s="23"/>
      <c r="DP273" s="23"/>
      <c r="DQ273" s="23"/>
      <c r="DR273" s="23"/>
      <c r="DS273" s="23"/>
      <c r="DT273" s="23"/>
      <c r="DU273" s="23"/>
      <c r="DV273" s="23"/>
      <c r="DW273" s="23"/>
      <c r="DX273" s="23"/>
      <c r="DY273" s="23"/>
      <c r="DZ273" s="23"/>
      <c r="EA273" s="23"/>
      <c r="EB273" s="23"/>
      <c r="EC273" s="23"/>
      <c r="ED273" s="23"/>
      <c r="EE273" s="23"/>
      <c r="EF273" s="23"/>
      <c r="EG273" s="23"/>
      <c r="EH273" s="23"/>
      <c r="EI273" s="23"/>
      <c r="EJ273" s="23"/>
      <c r="EK273" s="23"/>
      <c r="EL273" s="23"/>
      <c r="EM273" s="23"/>
      <c r="EN273" s="23"/>
      <c r="EO273" s="23"/>
      <c r="EP273" s="23"/>
      <c r="EQ273" s="23"/>
      <c r="ER273" s="23"/>
      <c r="ES273" s="23"/>
      <c r="ET273" s="23"/>
      <c r="EU273" s="23"/>
      <c r="EV273" s="23"/>
      <c r="EW273" s="23"/>
      <c r="EX273" s="23"/>
      <c r="EY273" s="23"/>
      <c r="EZ273" s="23"/>
      <c r="FA273" s="23"/>
      <c r="FB273" s="23"/>
      <c r="FC273" s="23"/>
      <c r="FD273" s="23"/>
      <c r="FE273" s="23"/>
      <c r="FF273" s="23"/>
      <c r="FG273" s="23"/>
      <c r="FH273" s="23"/>
      <c r="FI273" s="23"/>
      <c r="FJ273" s="23"/>
      <c r="FK273" s="23"/>
      <c r="FL273" s="23"/>
      <c r="FM273" s="23"/>
      <c r="FN273" s="23"/>
      <c r="FO273" s="23"/>
      <c r="FP273" s="23"/>
      <c r="FQ273" s="23"/>
      <c r="FR273" s="23"/>
      <c r="FS273" s="23"/>
      <c r="FT273" s="23"/>
      <c r="FU273" s="23"/>
      <c r="FV273" s="23"/>
      <c r="FW273" s="23"/>
      <c r="FX273" s="23"/>
      <c r="FY273" s="23"/>
      <c r="FZ273" s="23"/>
      <c r="GA273" s="23"/>
      <c r="GB273" s="23"/>
      <c r="GC273" s="23"/>
      <c r="GD273" s="23"/>
      <c r="GE273" s="23"/>
      <c r="GF273" s="23"/>
      <c r="GG273" s="23"/>
      <c r="GH273" s="23"/>
      <c r="GI273" s="23"/>
      <c r="GJ273" s="23"/>
      <c r="GK273" s="23"/>
      <c r="GL273" s="23"/>
      <c r="GM273" s="23"/>
      <c r="GN273" s="23"/>
      <c r="GO273" s="23"/>
      <c r="GP273" s="23"/>
      <c r="GQ273" s="23"/>
      <c r="GR273" s="23"/>
      <c r="GS273" s="23"/>
      <c r="GT273" s="23"/>
      <c r="GU273" s="23"/>
      <c r="GV273" s="23"/>
      <c r="GW273" s="23"/>
      <c r="GX273" s="23"/>
      <c r="GY273" s="23"/>
      <c r="GZ273" s="23"/>
      <c r="HA273" s="23"/>
      <c r="HB273" s="23"/>
      <c r="HC273" s="23"/>
      <c r="HD273" s="23"/>
      <c r="HE273" s="23"/>
      <c r="HF273" s="23"/>
      <c r="HG273" s="23"/>
      <c r="HH273" s="23"/>
      <c r="HI273" s="23"/>
      <c r="HJ273" s="23"/>
      <c r="HK273" s="23"/>
      <c r="HL273" s="23"/>
      <c r="HM273" s="23"/>
      <c r="HN273" s="23"/>
      <c r="HO273" s="23"/>
      <c r="HP273" s="23"/>
      <c r="HQ273" s="23"/>
      <c r="HR273" s="23"/>
      <c r="HS273" s="23"/>
      <c r="HT273" s="23"/>
      <c r="HU273" s="23"/>
      <c r="HV273" s="23"/>
      <c r="HW273" s="23"/>
      <c r="HX273" s="23"/>
      <c r="HY273" s="23"/>
      <c r="HZ273" s="23"/>
      <c r="IA273" s="23"/>
      <c r="IB273" s="23"/>
      <c r="IC273" s="23"/>
      <c r="ID273" s="23"/>
      <c r="IE273" s="23"/>
      <c r="IF273" s="23"/>
      <c r="IG273" s="23"/>
      <c r="IH273" s="23"/>
      <c r="II273" s="23"/>
      <c r="IJ273" s="23"/>
      <c r="IK273" s="23"/>
      <c r="IL273" s="23"/>
      <c r="IM273" s="23"/>
      <c r="IN273" s="23"/>
      <c r="IO273" s="23"/>
      <c r="IP273" s="23"/>
      <c r="IQ273" s="23"/>
      <c r="IR273" s="23"/>
      <c r="IS273" s="23"/>
      <c r="IT273" s="23"/>
      <c r="IU273" s="23"/>
      <c r="IV273" s="23"/>
    </row>
    <row r="274" spans="1:256" s="14" customFormat="1" x14ac:dyDescent="0.25">
      <c r="A274" s="6">
        <v>271</v>
      </c>
      <c r="B274" s="24" t="s">
        <v>186</v>
      </c>
      <c r="C274" s="7" t="str">
        <f>VLOOKUP(B274,[2]Лист1!$B$3:$E$532,1,0)</f>
        <v>Соболев Александр Анатольевич</v>
      </c>
      <c r="D274" s="7" t="str">
        <f>VLOOKUP(C274,[2]Лист1!$B$3:$E$532,3,0)</f>
        <v>спортивный туризм</v>
      </c>
      <c r="E274" s="7">
        <v>1987</v>
      </c>
      <c r="F274" s="7">
        <v>33</v>
      </c>
      <c r="G274" s="24" t="s">
        <v>10</v>
      </c>
      <c r="H274" s="24"/>
      <c r="I274" s="10" t="s">
        <v>15</v>
      </c>
      <c r="J274" s="9">
        <v>42865</v>
      </c>
      <c r="K274" s="8">
        <v>59</v>
      </c>
      <c r="L274" s="10" t="s">
        <v>15</v>
      </c>
      <c r="M274" s="54">
        <v>43614</v>
      </c>
      <c r="N274" s="11" t="s">
        <v>41</v>
      </c>
      <c r="O274" s="9">
        <f>M274+365</f>
        <v>43979</v>
      </c>
      <c r="P274" s="23" t="str">
        <f t="shared" si="8"/>
        <v>дистанции пешеходные</v>
      </c>
      <c r="Q274" s="23"/>
      <c r="R274" s="23"/>
      <c r="S274" s="47">
        <f>VLOOKUP($B274,[1]Лист1!$B$5:$G$100,5,0)</f>
        <v>0</v>
      </c>
      <c r="T274" s="47">
        <f>VLOOKUP($B274,[1]Лист1!$B$5:$G$100,5,0)</f>
        <v>0</v>
      </c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  <c r="BP274" s="23"/>
      <c r="BQ274" s="23"/>
      <c r="BR274" s="23"/>
      <c r="BS274" s="23"/>
      <c r="BT274" s="23"/>
      <c r="BU274" s="23"/>
      <c r="BV274" s="23"/>
      <c r="BW274" s="23"/>
      <c r="BX274" s="23"/>
      <c r="BY274" s="23"/>
      <c r="BZ274" s="23"/>
      <c r="CA274" s="23"/>
      <c r="CB274" s="23"/>
      <c r="CC274" s="23"/>
      <c r="CD274" s="23"/>
      <c r="CE274" s="23"/>
      <c r="CF274" s="23"/>
      <c r="CG274" s="23"/>
      <c r="CH274" s="23"/>
      <c r="CI274" s="23"/>
      <c r="CJ274" s="23"/>
      <c r="CK274" s="23"/>
      <c r="CL274" s="23"/>
      <c r="CM274" s="23"/>
      <c r="CN274" s="23"/>
      <c r="CO274" s="23"/>
      <c r="CP274" s="23"/>
      <c r="CQ274" s="23"/>
      <c r="CR274" s="23"/>
      <c r="CS274" s="23"/>
      <c r="CT274" s="23"/>
      <c r="CU274" s="23"/>
      <c r="CV274" s="23"/>
      <c r="CW274" s="23"/>
      <c r="CX274" s="23"/>
      <c r="CY274" s="23"/>
      <c r="CZ274" s="23"/>
      <c r="DA274" s="23"/>
      <c r="DB274" s="23"/>
      <c r="DC274" s="23"/>
      <c r="DD274" s="23"/>
      <c r="DE274" s="23"/>
      <c r="DF274" s="23"/>
      <c r="DG274" s="23"/>
      <c r="DH274" s="23"/>
      <c r="DI274" s="23"/>
      <c r="DJ274" s="23"/>
      <c r="DK274" s="23"/>
      <c r="DL274" s="23"/>
      <c r="DM274" s="23"/>
      <c r="DN274" s="23"/>
      <c r="DO274" s="23"/>
      <c r="DP274" s="23"/>
      <c r="DQ274" s="23"/>
      <c r="DR274" s="23"/>
      <c r="DS274" s="23"/>
      <c r="DT274" s="23"/>
      <c r="DU274" s="23"/>
      <c r="DV274" s="23"/>
      <c r="DW274" s="23"/>
      <c r="DX274" s="23"/>
      <c r="DY274" s="23"/>
      <c r="DZ274" s="23"/>
      <c r="EA274" s="23"/>
      <c r="EB274" s="23"/>
      <c r="EC274" s="23"/>
      <c r="ED274" s="23"/>
      <c r="EE274" s="23"/>
      <c r="EF274" s="23"/>
      <c r="EG274" s="23"/>
      <c r="EH274" s="23"/>
      <c r="EI274" s="23"/>
      <c r="EJ274" s="23"/>
      <c r="EK274" s="23"/>
      <c r="EL274" s="23"/>
      <c r="EM274" s="23"/>
      <c r="EN274" s="23"/>
      <c r="EO274" s="23"/>
      <c r="EP274" s="23"/>
      <c r="EQ274" s="23"/>
      <c r="ER274" s="23"/>
      <c r="ES274" s="23"/>
      <c r="ET274" s="23"/>
      <c r="EU274" s="23"/>
      <c r="EV274" s="23"/>
      <c r="EW274" s="23"/>
      <c r="EX274" s="23"/>
      <c r="EY274" s="23"/>
      <c r="EZ274" s="23"/>
      <c r="FA274" s="23"/>
      <c r="FB274" s="23"/>
      <c r="FC274" s="23"/>
      <c r="FD274" s="23"/>
      <c r="FE274" s="23"/>
      <c r="FF274" s="23"/>
      <c r="FG274" s="23"/>
      <c r="FH274" s="23"/>
      <c r="FI274" s="23"/>
      <c r="FJ274" s="23"/>
      <c r="FK274" s="23"/>
      <c r="FL274" s="23"/>
      <c r="FM274" s="23"/>
      <c r="FN274" s="23"/>
      <c r="FO274" s="23"/>
      <c r="FP274" s="23"/>
      <c r="FQ274" s="23"/>
      <c r="FR274" s="23"/>
      <c r="FS274" s="23"/>
      <c r="FT274" s="23"/>
      <c r="FU274" s="23"/>
      <c r="FV274" s="23"/>
      <c r="FW274" s="23"/>
      <c r="FX274" s="23"/>
      <c r="FY274" s="23"/>
      <c r="FZ274" s="23"/>
      <c r="GA274" s="23"/>
      <c r="GB274" s="23"/>
      <c r="GC274" s="23"/>
      <c r="GD274" s="23"/>
      <c r="GE274" s="23"/>
      <c r="GF274" s="23"/>
      <c r="GG274" s="23"/>
      <c r="GH274" s="23"/>
      <c r="GI274" s="23"/>
      <c r="GJ274" s="23"/>
      <c r="GK274" s="23"/>
      <c r="GL274" s="23"/>
      <c r="GM274" s="23"/>
      <c r="GN274" s="23"/>
      <c r="GO274" s="23"/>
      <c r="GP274" s="23"/>
      <c r="GQ274" s="23"/>
      <c r="GR274" s="23"/>
      <c r="GS274" s="23"/>
      <c r="GT274" s="23"/>
      <c r="GU274" s="23"/>
      <c r="GV274" s="23"/>
      <c r="GW274" s="23"/>
      <c r="GX274" s="23"/>
      <c r="GY274" s="23"/>
      <c r="GZ274" s="23"/>
      <c r="HA274" s="23"/>
      <c r="HB274" s="23"/>
      <c r="HC274" s="23"/>
      <c r="HD274" s="23"/>
      <c r="HE274" s="23"/>
      <c r="HF274" s="23"/>
      <c r="HG274" s="23"/>
      <c r="HH274" s="23"/>
      <c r="HI274" s="23"/>
      <c r="HJ274" s="23"/>
      <c r="HK274" s="23"/>
      <c r="HL274" s="23"/>
      <c r="HM274" s="23"/>
      <c r="HN274" s="23"/>
      <c r="HO274" s="23"/>
      <c r="HP274" s="23"/>
      <c r="HQ274" s="23"/>
      <c r="HR274" s="23"/>
      <c r="HS274" s="23"/>
      <c r="HT274" s="23"/>
      <c r="HU274" s="23"/>
      <c r="HV274" s="23"/>
      <c r="HW274" s="23"/>
      <c r="HX274" s="23"/>
      <c r="HY274" s="23"/>
      <c r="HZ274" s="23"/>
      <c r="IA274" s="23"/>
      <c r="IB274" s="23"/>
      <c r="IC274" s="23"/>
      <c r="ID274" s="23"/>
      <c r="IE274" s="23"/>
      <c r="IF274" s="23"/>
      <c r="IG274" s="23"/>
      <c r="IH274" s="23"/>
      <c r="II274" s="23"/>
      <c r="IJ274" s="23"/>
      <c r="IK274" s="23"/>
      <c r="IL274" s="23"/>
      <c r="IM274" s="23"/>
      <c r="IN274" s="23"/>
      <c r="IO274" s="23"/>
      <c r="IP274" s="23"/>
      <c r="IQ274" s="23"/>
      <c r="IR274" s="23"/>
      <c r="IS274" s="23"/>
      <c r="IT274" s="23"/>
      <c r="IU274" s="23"/>
      <c r="IV274" s="23"/>
    </row>
    <row r="275" spans="1:256" s="14" customFormat="1" x14ac:dyDescent="0.25">
      <c r="A275" s="6">
        <v>272</v>
      </c>
      <c r="B275" s="7" t="s">
        <v>187</v>
      </c>
      <c r="C275" s="7" t="str">
        <f>VLOOKUP(B275,[2]Лист1!$B$3:$E$532,1,0)</f>
        <v>Солдатенкова Анастасия Дмитриевна</v>
      </c>
      <c r="D275" s="7" t="str">
        <f>VLOOKUP(C275,[2]Лист1!$B$3:$E$532,3,0)</f>
        <v>спортивный туризм</v>
      </c>
      <c r="E275" s="7">
        <v>1994</v>
      </c>
      <c r="F275" s="7">
        <v>26</v>
      </c>
      <c r="G275" s="24" t="s">
        <v>10</v>
      </c>
      <c r="H275" s="24"/>
      <c r="I275" s="10" t="s">
        <v>18</v>
      </c>
      <c r="J275" s="9">
        <v>42825</v>
      </c>
      <c r="K275" s="11">
        <v>39</v>
      </c>
      <c r="L275" s="10" t="s">
        <v>18</v>
      </c>
      <c r="M275" s="9">
        <v>43555</v>
      </c>
      <c r="N275" s="11" t="s">
        <v>287</v>
      </c>
      <c r="O275" s="9">
        <f>M275+365*2</f>
        <v>44285</v>
      </c>
      <c r="P275" s="23" t="str">
        <f t="shared" si="8"/>
        <v>дистанции пешеходные</v>
      </c>
      <c r="Q275" s="23"/>
      <c r="R275" s="23"/>
      <c r="S275" s="47">
        <f>VLOOKUP($B275,[1]Лист1!$B$5:$G$100,5,0)</f>
        <v>24</v>
      </c>
      <c r="T275" s="47">
        <f>VLOOKUP($B275,[1]Лист1!$B$5:$G$100,5,0)</f>
        <v>24</v>
      </c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  <c r="BP275" s="23"/>
      <c r="BQ275" s="23"/>
      <c r="BR275" s="23"/>
      <c r="BS275" s="23"/>
      <c r="BT275" s="23"/>
      <c r="BU275" s="23"/>
      <c r="BV275" s="23"/>
      <c r="BW275" s="23"/>
      <c r="BX275" s="23"/>
      <c r="BY275" s="23"/>
      <c r="BZ275" s="23"/>
      <c r="CA275" s="23"/>
      <c r="CB275" s="23"/>
      <c r="CC275" s="23"/>
      <c r="CD275" s="23"/>
      <c r="CE275" s="23"/>
      <c r="CF275" s="23"/>
      <c r="CG275" s="23"/>
      <c r="CH275" s="23"/>
      <c r="CI275" s="23"/>
      <c r="CJ275" s="23"/>
      <c r="CK275" s="23"/>
      <c r="CL275" s="23"/>
      <c r="CM275" s="23"/>
      <c r="CN275" s="23"/>
      <c r="CO275" s="23"/>
      <c r="CP275" s="23"/>
      <c r="CQ275" s="23"/>
      <c r="CR275" s="23"/>
      <c r="CS275" s="23"/>
      <c r="CT275" s="23"/>
      <c r="CU275" s="23"/>
      <c r="CV275" s="23"/>
      <c r="CW275" s="23"/>
      <c r="CX275" s="23"/>
      <c r="CY275" s="23"/>
      <c r="CZ275" s="23"/>
      <c r="DA275" s="23"/>
      <c r="DB275" s="23"/>
      <c r="DC275" s="23"/>
      <c r="DD275" s="23"/>
      <c r="DE275" s="23"/>
      <c r="DF275" s="23"/>
      <c r="DG275" s="23"/>
      <c r="DH275" s="23"/>
      <c r="DI275" s="23"/>
      <c r="DJ275" s="23"/>
      <c r="DK275" s="23"/>
      <c r="DL275" s="23"/>
      <c r="DM275" s="23"/>
      <c r="DN275" s="23"/>
      <c r="DO275" s="23"/>
      <c r="DP275" s="23"/>
      <c r="DQ275" s="23"/>
      <c r="DR275" s="23"/>
      <c r="DS275" s="23"/>
      <c r="DT275" s="23"/>
      <c r="DU275" s="23"/>
      <c r="DV275" s="23"/>
      <c r="DW275" s="23"/>
      <c r="DX275" s="23"/>
      <c r="DY275" s="23"/>
      <c r="DZ275" s="23"/>
      <c r="EA275" s="23"/>
      <c r="EB275" s="23"/>
      <c r="EC275" s="23"/>
      <c r="ED275" s="23"/>
      <c r="EE275" s="23"/>
      <c r="EF275" s="23"/>
      <c r="EG275" s="23"/>
      <c r="EH275" s="23"/>
      <c r="EI275" s="23"/>
      <c r="EJ275" s="23"/>
      <c r="EK275" s="23"/>
      <c r="EL275" s="23"/>
      <c r="EM275" s="23"/>
      <c r="EN275" s="23"/>
      <c r="EO275" s="23"/>
      <c r="EP275" s="23"/>
      <c r="EQ275" s="23"/>
      <c r="ER275" s="23"/>
      <c r="ES275" s="23"/>
      <c r="ET275" s="23"/>
      <c r="EU275" s="23"/>
      <c r="EV275" s="23"/>
      <c r="EW275" s="23"/>
      <c r="EX275" s="23"/>
      <c r="EY275" s="23"/>
      <c r="EZ275" s="23"/>
      <c r="FA275" s="23"/>
      <c r="FB275" s="23"/>
      <c r="FC275" s="23"/>
      <c r="FD275" s="23"/>
      <c r="FE275" s="23"/>
      <c r="FF275" s="23"/>
      <c r="FG275" s="23"/>
      <c r="FH275" s="23"/>
      <c r="FI275" s="23"/>
      <c r="FJ275" s="23"/>
      <c r="FK275" s="23"/>
      <c r="FL275" s="23"/>
      <c r="FM275" s="23"/>
      <c r="FN275" s="23"/>
      <c r="FO275" s="23"/>
      <c r="FP275" s="23"/>
      <c r="FQ275" s="23"/>
      <c r="FR275" s="23"/>
      <c r="FS275" s="23"/>
      <c r="FT275" s="23"/>
      <c r="FU275" s="23"/>
      <c r="FV275" s="23"/>
      <c r="FW275" s="23"/>
      <c r="FX275" s="23"/>
      <c r="FY275" s="23"/>
      <c r="FZ275" s="23"/>
      <c r="GA275" s="23"/>
      <c r="GB275" s="23"/>
      <c r="GC275" s="23"/>
      <c r="GD275" s="23"/>
      <c r="GE275" s="23"/>
      <c r="GF275" s="23"/>
      <c r="GG275" s="23"/>
      <c r="GH275" s="23"/>
      <c r="GI275" s="23"/>
      <c r="GJ275" s="23"/>
      <c r="GK275" s="23"/>
      <c r="GL275" s="23"/>
      <c r="GM275" s="23"/>
      <c r="GN275" s="23"/>
      <c r="GO275" s="23"/>
      <c r="GP275" s="23"/>
      <c r="GQ275" s="23"/>
      <c r="GR275" s="23"/>
      <c r="GS275" s="23"/>
      <c r="GT275" s="23"/>
      <c r="GU275" s="23"/>
      <c r="GV275" s="23"/>
      <c r="GW275" s="23"/>
      <c r="GX275" s="23"/>
      <c r="GY275" s="23"/>
      <c r="GZ275" s="23"/>
      <c r="HA275" s="23"/>
      <c r="HB275" s="23"/>
      <c r="HC275" s="23"/>
      <c r="HD275" s="23"/>
      <c r="HE275" s="23"/>
      <c r="HF275" s="23"/>
      <c r="HG275" s="23"/>
      <c r="HH275" s="23"/>
      <c r="HI275" s="23"/>
      <c r="HJ275" s="23"/>
      <c r="HK275" s="23"/>
      <c r="HL275" s="23"/>
      <c r="HM275" s="23"/>
      <c r="HN275" s="23"/>
      <c r="HO275" s="23"/>
      <c r="HP275" s="23"/>
      <c r="HQ275" s="23"/>
      <c r="HR275" s="23"/>
      <c r="HS275" s="23"/>
      <c r="HT275" s="23"/>
      <c r="HU275" s="23"/>
      <c r="HV275" s="23"/>
      <c r="HW275" s="23"/>
      <c r="HX275" s="23"/>
      <c r="HY275" s="23"/>
      <c r="HZ275" s="23"/>
      <c r="IA275" s="23"/>
      <c r="IB275" s="23"/>
      <c r="IC275" s="23"/>
      <c r="ID275" s="23"/>
      <c r="IE275" s="23"/>
      <c r="IF275" s="23"/>
      <c r="IG275" s="23"/>
      <c r="IH275" s="23"/>
      <c r="II275" s="23"/>
      <c r="IJ275" s="23"/>
      <c r="IK275" s="23"/>
      <c r="IL275" s="23"/>
      <c r="IM275" s="23"/>
      <c r="IN275" s="23"/>
      <c r="IO275" s="23"/>
      <c r="IP275" s="23"/>
      <c r="IQ275" s="23"/>
      <c r="IR275" s="23"/>
      <c r="IS275" s="23"/>
      <c r="IT275" s="23"/>
      <c r="IU275" s="23"/>
      <c r="IV275" s="23"/>
    </row>
    <row r="276" spans="1:256" s="14" customFormat="1" x14ac:dyDescent="0.25">
      <c r="A276" s="6">
        <v>273</v>
      </c>
      <c r="B276" s="7" t="s">
        <v>188</v>
      </c>
      <c r="C276" s="7" t="str">
        <f>VLOOKUP(B276,[2]Лист1!$B$3:$E$532,1,0)</f>
        <v>Соловьев Владимир Александрович</v>
      </c>
      <c r="D276" s="7" t="str">
        <f>VLOOKUP(C276,[2]Лист1!$B$3:$E$532,3,0)</f>
        <v>спортивный туризм</v>
      </c>
      <c r="E276" s="7">
        <v>0</v>
      </c>
      <c r="F276" s="7">
        <v>2020</v>
      </c>
      <c r="G276" s="24" t="s">
        <v>7</v>
      </c>
      <c r="H276" s="24"/>
      <c r="I276" s="10" t="s">
        <v>8</v>
      </c>
      <c r="J276" s="9">
        <v>41666</v>
      </c>
      <c r="K276" s="8">
        <v>195</v>
      </c>
      <c r="L276" s="10" t="s">
        <v>8</v>
      </c>
      <c r="M276" s="9">
        <v>43511</v>
      </c>
      <c r="N276" s="11" t="s">
        <v>25</v>
      </c>
      <c r="O276" s="9">
        <f>M276+365*2</f>
        <v>44241</v>
      </c>
      <c r="P276" s="23" t="str">
        <f t="shared" si="8"/>
        <v>дистанции горные</v>
      </c>
      <c r="Q276" s="23"/>
      <c r="R276" s="23"/>
      <c r="S276" s="47">
        <f>VLOOKUP($B276,[1]Лист1!$B$5:$G$100,5,0)</f>
        <v>0</v>
      </c>
      <c r="T276" s="47">
        <f>VLOOKUP($B276,[1]Лист1!$B$5:$G$100,5,0)</f>
        <v>0</v>
      </c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  <c r="BP276" s="23"/>
      <c r="BQ276" s="23"/>
      <c r="BR276" s="23"/>
      <c r="BS276" s="23"/>
      <c r="BT276" s="23"/>
      <c r="BU276" s="23"/>
      <c r="BV276" s="23"/>
      <c r="BW276" s="23"/>
      <c r="BX276" s="23"/>
      <c r="BY276" s="23"/>
      <c r="BZ276" s="23"/>
      <c r="CA276" s="23"/>
      <c r="CB276" s="23"/>
      <c r="CC276" s="23"/>
      <c r="CD276" s="23"/>
      <c r="CE276" s="23"/>
      <c r="CF276" s="23"/>
      <c r="CG276" s="23"/>
      <c r="CH276" s="23"/>
      <c r="CI276" s="23"/>
      <c r="CJ276" s="23"/>
      <c r="CK276" s="23"/>
      <c r="CL276" s="23"/>
      <c r="CM276" s="23"/>
      <c r="CN276" s="23"/>
      <c r="CO276" s="23"/>
      <c r="CP276" s="23"/>
      <c r="CQ276" s="23"/>
      <c r="CR276" s="23"/>
      <c r="CS276" s="23"/>
      <c r="CT276" s="23"/>
      <c r="CU276" s="23"/>
      <c r="CV276" s="23"/>
      <c r="CW276" s="23"/>
      <c r="CX276" s="23"/>
      <c r="CY276" s="23"/>
      <c r="CZ276" s="23"/>
      <c r="DA276" s="23"/>
      <c r="DB276" s="23"/>
      <c r="DC276" s="23"/>
      <c r="DD276" s="23"/>
      <c r="DE276" s="23"/>
      <c r="DF276" s="23"/>
      <c r="DG276" s="23"/>
      <c r="DH276" s="23"/>
      <c r="DI276" s="23"/>
      <c r="DJ276" s="23"/>
      <c r="DK276" s="23"/>
      <c r="DL276" s="23"/>
      <c r="DM276" s="23"/>
      <c r="DN276" s="23"/>
      <c r="DO276" s="23"/>
      <c r="DP276" s="23"/>
      <c r="DQ276" s="23"/>
      <c r="DR276" s="23"/>
      <c r="DS276" s="23"/>
      <c r="DT276" s="23"/>
      <c r="DU276" s="23"/>
      <c r="DV276" s="23"/>
      <c r="DW276" s="23"/>
      <c r="DX276" s="23"/>
      <c r="DY276" s="23"/>
      <c r="DZ276" s="23"/>
      <c r="EA276" s="23"/>
      <c r="EB276" s="23"/>
      <c r="EC276" s="23"/>
      <c r="ED276" s="23"/>
      <c r="EE276" s="23"/>
      <c r="EF276" s="23"/>
      <c r="EG276" s="23"/>
      <c r="EH276" s="23"/>
      <c r="EI276" s="23"/>
      <c r="EJ276" s="23"/>
      <c r="EK276" s="23"/>
      <c r="EL276" s="23"/>
      <c r="EM276" s="23"/>
      <c r="EN276" s="23"/>
      <c r="EO276" s="23"/>
      <c r="EP276" s="23"/>
      <c r="EQ276" s="23"/>
      <c r="ER276" s="23"/>
      <c r="ES276" s="23"/>
      <c r="ET276" s="23"/>
      <c r="EU276" s="23"/>
      <c r="EV276" s="23"/>
      <c r="EW276" s="23"/>
      <c r="EX276" s="23"/>
      <c r="EY276" s="23"/>
      <c r="EZ276" s="23"/>
      <c r="FA276" s="23"/>
      <c r="FB276" s="23"/>
      <c r="FC276" s="23"/>
      <c r="FD276" s="23"/>
      <c r="FE276" s="23"/>
      <c r="FF276" s="23"/>
      <c r="FG276" s="23"/>
      <c r="FH276" s="23"/>
      <c r="FI276" s="23"/>
      <c r="FJ276" s="23"/>
      <c r="FK276" s="23"/>
      <c r="FL276" s="23"/>
      <c r="FM276" s="23"/>
      <c r="FN276" s="23"/>
      <c r="FO276" s="23"/>
      <c r="FP276" s="23"/>
      <c r="FQ276" s="23"/>
      <c r="FR276" s="23"/>
      <c r="FS276" s="23"/>
      <c r="FT276" s="23"/>
      <c r="FU276" s="23"/>
      <c r="FV276" s="23"/>
      <c r="FW276" s="23"/>
      <c r="FX276" s="23"/>
      <c r="FY276" s="23"/>
      <c r="FZ276" s="23"/>
      <c r="GA276" s="23"/>
      <c r="GB276" s="23"/>
      <c r="GC276" s="23"/>
      <c r="GD276" s="23"/>
      <c r="GE276" s="23"/>
      <c r="GF276" s="23"/>
      <c r="GG276" s="23"/>
      <c r="GH276" s="23"/>
      <c r="GI276" s="23"/>
      <c r="GJ276" s="23"/>
      <c r="GK276" s="23"/>
      <c r="GL276" s="23"/>
      <c r="GM276" s="23"/>
      <c r="GN276" s="23"/>
      <c r="GO276" s="23"/>
      <c r="GP276" s="23"/>
      <c r="GQ276" s="23"/>
      <c r="GR276" s="23"/>
      <c r="GS276" s="23"/>
      <c r="GT276" s="23"/>
      <c r="GU276" s="23"/>
      <c r="GV276" s="23"/>
      <c r="GW276" s="23"/>
      <c r="GX276" s="23"/>
      <c r="GY276" s="23"/>
      <c r="GZ276" s="23"/>
      <c r="HA276" s="23"/>
      <c r="HB276" s="23"/>
      <c r="HC276" s="23"/>
      <c r="HD276" s="23"/>
      <c r="HE276" s="23"/>
      <c r="HF276" s="23"/>
      <c r="HG276" s="23"/>
      <c r="HH276" s="23"/>
      <c r="HI276" s="23"/>
      <c r="HJ276" s="23"/>
      <c r="HK276" s="23"/>
      <c r="HL276" s="23"/>
      <c r="HM276" s="23"/>
      <c r="HN276" s="23"/>
      <c r="HO276" s="23"/>
      <c r="HP276" s="23"/>
      <c r="HQ276" s="23"/>
      <c r="HR276" s="23"/>
      <c r="HS276" s="23"/>
      <c r="HT276" s="23"/>
      <c r="HU276" s="23"/>
      <c r="HV276" s="23"/>
      <c r="HW276" s="23"/>
      <c r="HX276" s="23"/>
      <c r="HY276" s="23"/>
      <c r="HZ276" s="23"/>
      <c r="IA276" s="23"/>
      <c r="IB276" s="23"/>
      <c r="IC276" s="23"/>
      <c r="ID276" s="23"/>
      <c r="IE276" s="23"/>
      <c r="IF276" s="23"/>
      <c r="IG276" s="23"/>
      <c r="IH276" s="23"/>
      <c r="II276" s="23"/>
      <c r="IJ276" s="23"/>
      <c r="IK276" s="23"/>
      <c r="IL276" s="23"/>
      <c r="IM276" s="23"/>
      <c r="IN276" s="23"/>
      <c r="IO276" s="23"/>
      <c r="IP276" s="23"/>
      <c r="IQ276" s="23"/>
      <c r="IR276" s="23"/>
      <c r="IS276" s="23"/>
      <c r="IT276" s="23"/>
      <c r="IU276" s="23"/>
      <c r="IV276" s="23"/>
    </row>
    <row r="277" spans="1:256" s="14" customFormat="1" x14ac:dyDescent="0.25">
      <c r="A277" s="6">
        <v>274</v>
      </c>
      <c r="B277" s="45" t="s">
        <v>189</v>
      </c>
      <c r="C277" s="7" t="str">
        <f>VLOOKUP(B277,[2]Лист1!$B$3:$E$532,1,0)</f>
        <v>Соловьева Александра Алексеевна</v>
      </c>
      <c r="D277" s="7" t="str">
        <f>VLOOKUP(C277,[2]Лист1!$B$3:$E$532,3,0)</f>
        <v>спортивный туризм</v>
      </c>
      <c r="E277" s="7">
        <v>1996</v>
      </c>
      <c r="F277" s="7">
        <v>24</v>
      </c>
      <c r="G277" s="24" t="s">
        <v>10</v>
      </c>
      <c r="H277" s="24"/>
      <c r="I277" s="10" t="s">
        <v>18</v>
      </c>
      <c r="J277" s="9">
        <v>42825</v>
      </c>
      <c r="K277" s="11">
        <v>39</v>
      </c>
      <c r="L277" s="10" t="s">
        <v>15</v>
      </c>
      <c r="M277" s="51">
        <v>43555</v>
      </c>
      <c r="N277" s="11" t="s">
        <v>287</v>
      </c>
      <c r="O277" s="9">
        <f>M277+365</f>
        <v>43920</v>
      </c>
      <c r="P277" s="23" t="str">
        <f t="shared" si="8"/>
        <v>дистанции пешеходные</v>
      </c>
      <c r="Q277" s="23"/>
      <c r="R277" s="23"/>
      <c r="S277" s="47" t="e">
        <f>VLOOKUP($B277,[1]Лист1!$B$5:$G$200,4,0)</f>
        <v>#N/A</v>
      </c>
      <c r="T277" s="47" t="e">
        <f>VLOOKUP($B277,[1]Лист1!$B$5:$G$100,5,0)</f>
        <v>#N/A</v>
      </c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  <c r="BP277" s="23"/>
      <c r="BQ277" s="23"/>
      <c r="BR277" s="23"/>
      <c r="BS277" s="23"/>
      <c r="BT277" s="23"/>
      <c r="BU277" s="23"/>
      <c r="BV277" s="23"/>
      <c r="BW277" s="23"/>
      <c r="BX277" s="23"/>
      <c r="BY277" s="23"/>
      <c r="BZ277" s="23"/>
      <c r="CA277" s="23"/>
      <c r="CB277" s="23"/>
      <c r="CC277" s="23"/>
      <c r="CD277" s="23"/>
      <c r="CE277" s="23"/>
      <c r="CF277" s="23"/>
      <c r="CG277" s="23"/>
      <c r="CH277" s="23"/>
      <c r="CI277" s="23"/>
      <c r="CJ277" s="23"/>
      <c r="CK277" s="23"/>
      <c r="CL277" s="23"/>
      <c r="CM277" s="23"/>
      <c r="CN277" s="23"/>
      <c r="CO277" s="23"/>
      <c r="CP277" s="23"/>
      <c r="CQ277" s="23"/>
      <c r="CR277" s="23"/>
      <c r="CS277" s="23"/>
      <c r="CT277" s="23"/>
      <c r="CU277" s="23"/>
      <c r="CV277" s="23"/>
      <c r="CW277" s="23"/>
      <c r="CX277" s="23"/>
      <c r="CY277" s="23"/>
      <c r="CZ277" s="23"/>
      <c r="DA277" s="23"/>
      <c r="DB277" s="23"/>
      <c r="DC277" s="23"/>
      <c r="DD277" s="23"/>
      <c r="DE277" s="23"/>
      <c r="DF277" s="23"/>
      <c r="DG277" s="23"/>
      <c r="DH277" s="23"/>
      <c r="DI277" s="23"/>
      <c r="DJ277" s="23"/>
      <c r="DK277" s="23"/>
      <c r="DL277" s="23"/>
      <c r="DM277" s="23"/>
      <c r="DN277" s="23"/>
      <c r="DO277" s="23"/>
      <c r="DP277" s="23"/>
      <c r="DQ277" s="23"/>
      <c r="DR277" s="23"/>
      <c r="DS277" s="23"/>
      <c r="DT277" s="23"/>
      <c r="DU277" s="23"/>
      <c r="DV277" s="23"/>
      <c r="DW277" s="23"/>
      <c r="DX277" s="23"/>
      <c r="DY277" s="23"/>
      <c r="DZ277" s="23"/>
      <c r="EA277" s="23"/>
      <c r="EB277" s="23"/>
      <c r="EC277" s="23"/>
      <c r="ED277" s="23"/>
      <c r="EE277" s="23"/>
      <c r="EF277" s="23"/>
      <c r="EG277" s="23"/>
      <c r="EH277" s="23"/>
      <c r="EI277" s="23"/>
      <c r="EJ277" s="23"/>
      <c r="EK277" s="23"/>
      <c r="EL277" s="23"/>
      <c r="EM277" s="23"/>
      <c r="EN277" s="23"/>
      <c r="EO277" s="23"/>
      <c r="EP277" s="23"/>
      <c r="EQ277" s="23"/>
      <c r="ER277" s="23"/>
      <c r="ES277" s="23"/>
      <c r="ET277" s="23"/>
      <c r="EU277" s="23"/>
      <c r="EV277" s="23"/>
      <c r="EW277" s="23"/>
      <c r="EX277" s="23"/>
      <c r="EY277" s="23"/>
      <c r="EZ277" s="23"/>
      <c r="FA277" s="23"/>
      <c r="FB277" s="23"/>
      <c r="FC277" s="23"/>
      <c r="FD277" s="23"/>
      <c r="FE277" s="23"/>
      <c r="FF277" s="23"/>
      <c r="FG277" s="23"/>
      <c r="FH277" s="23"/>
      <c r="FI277" s="23"/>
      <c r="FJ277" s="23"/>
      <c r="FK277" s="23"/>
      <c r="FL277" s="23"/>
      <c r="FM277" s="23"/>
      <c r="FN277" s="23"/>
      <c r="FO277" s="23"/>
      <c r="FP277" s="23"/>
      <c r="FQ277" s="23"/>
      <c r="FR277" s="23"/>
      <c r="FS277" s="23"/>
      <c r="FT277" s="23"/>
      <c r="FU277" s="23"/>
      <c r="FV277" s="23"/>
      <c r="FW277" s="23"/>
      <c r="FX277" s="23"/>
      <c r="FY277" s="23"/>
      <c r="FZ277" s="23"/>
      <c r="GA277" s="23"/>
      <c r="GB277" s="23"/>
      <c r="GC277" s="23"/>
      <c r="GD277" s="23"/>
      <c r="GE277" s="23"/>
      <c r="GF277" s="23"/>
      <c r="GG277" s="23"/>
      <c r="GH277" s="23"/>
      <c r="GI277" s="23"/>
      <c r="GJ277" s="23"/>
      <c r="GK277" s="23"/>
      <c r="GL277" s="23"/>
      <c r="GM277" s="23"/>
      <c r="GN277" s="23"/>
      <c r="GO277" s="23"/>
      <c r="GP277" s="23"/>
      <c r="GQ277" s="23"/>
      <c r="GR277" s="23"/>
      <c r="GS277" s="23"/>
      <c r="GT277" s="23"/>
      <c r="GU277" s="23"/>
      <c r="GV277" s="23"/>
      <c r="GW277" s="23"/>
      <c r="GX277" s="23"/>
      <c r="GY277" s="23"/>
      <c r="GZ277" s="23"/>
      <c r="HA277" s="23"/>
      <c r="HB277" s="23"/>
      <c r="HC277" s="23"/>
      <c r="HD277" s="23"/>
      <c r="HE277" s="23"/>
      <c r="HF277" s="23"/>
      <c r="HG277" s="23"/>
      <c r="HH277" s="23"/>
      <c r="HI277" s="23"/>
      <c r="HJ277" s="23"/>
      <c r="HK277" s="23"/>
      <c r="HL277" s="23"/>
      <c r="HM277" s="23"/>
      <c r="HN277" s="23"/>
      <c r="HO277" s="23"/>
      <c r="HP277" s="23"/>
      <c r="HQ277" s="23"/>
      <c r="HR277" s="23"/>
      <c r="HS277" s="23"/>
      <c r="HT277" s="23"/>
      <c r="HU277" s="23"/>
      <c r="HV277" s="23"/>
      <c r="HW277" s="23"/>
      <c r="HX277" s="23"/>
      <c r="HY277" s="23"/>
      <c r="HZ277" s="23"/>
      <c r="IA277" s="23"/>
      <c r="IB277" s="23"/>
      <c r="IC277" s="23"/>
      <c r="ID277" s="23"/>
      <c r="IE277" s="23"/>
      <c r="IF277" s="23"/>
      <c r="IG277" s="23"/>
      <c r="IH277" s="23"/>
      <c r="II277" s="23"/>
      <c r="IJ277" s="23"/>
      <c r="IK277" s="23"/>
      <c r="IL277" s="23"/>
      <c r="IM277" s="23"/>
      <c r="IN277" s="23"/>
      <c r="IO277" s="23"/>
      <c r="IP277" s="23"/>
      <c r="IQ277" s="23"/>
      <c r="IR277" s="23"/>
      <c r="IS277" s="23"/>
      <c r="IT277" s="23"/>
      <c r="IU277" s="23"/>
      <c r="IV277" s="23"/>
    </row>
    <row r="278" spans="1:256" s="14" customFormat="1" x14ac:dyDescent="0.25">
      <c r="A278" s="6">
        <v>275</v>
      </c>
      <c r="B278" s="45" t="s">
        <v>190</v>
      </c>
      <c r="C278" s="7" t="str">
        <f>VLOOKUP(B278,[2]Лист1!$B$3:$E$532,1,0)</f>
        <v>Сорокин Антон Юрьевич</v>
      </c>
      <c r="D278" s="7" t="str">
        <f>VLOOKUP(C278,[2]Лист1!$B$3:$E$532,3,0)</f>
        <v>спортивный туризм</v>
      </c>
      <c r="E278" s="7">
        <v>1990</v>
      </c>
      <c r="F278" s="7">
        <v>30</v>
      </c>
      <c r="G278" s="24" t="s">
        <v>10</v>
      </c>
      <c r="H278" s="24"/>
      <c r="I278" s="10" t="s">
        <v>15</v>
      </c>
      <c r="J278" s="9">
        <v>42865</v>
      </c>
      <c r="K278" s="8">
        <v>59</v>
      </c>
      <c r="L278" s="10" t="s">
        <v>15</v>
      </c>
      <c r="M278" s="54">
        <v>43614</v>
      </c>
      <c r="N278" s="11" t="s">
        <v>41</v>
      </c>
      <c r="O278" s="9">
        <f>M278+365</f>
        <v>43979</v>
      </c>
      <c r="P278" s="23" t="str">
        <f t="shared" si="8"/>
        <v>дистанции пешеходные</v>
      </c>
      <c r="Q278" s="23"/>
      <c r="R278" s="23"/>
      <c r="S278" s="47">
        <f>VLOOKUP($B278,[1]Лист1!$B$5:$G$100,5,0)</f>
        <v>0</v>
      </c>
      <c r="T278" s="47">
        <f>VLOOKUP($B278,[1]Лист1!$B$5:$G$100,5,0)</f>
        <v>0</v>
      </c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  <c r="BP278" s="23"/>
      <c r="BQ278" s="23"/>
      <c r="BR278" s="23"/>
      <c r="BS278" s="23"/>
      <c r="BT278" s="23"/>
      <c r="BU278" s="23"/>
      <c r="BV278" s="23"/>
      <c r="BW278" s="23"/>
      <c r="BX278" s="23"/>
      <c r="BY278" s="23"/>
      <c r="BZ278" s="23"/>
      <c r="CA278" s="23"/>
      <c r="CB278" s="23"/>
      <c r="CC278" s="23"/>
      <c r="CD278" s="23"/>
      <c r="CE278" s="23"/>
      <c r="CF278" s="23"/>
      <c r="CG278" s="23"/>
      <c r="CH278" s="23"/>
      <c r="CI278" s="23"/>
      <c r="CJ278" s="23"/>
      <c r="CK278" s="23"/>
      <c r="CL278" s="23"/>
      <c r="CM278" s="23"/>
      <c r="CN278" s="23"/>
      <c r="CO278" s="23"/>
      <c r="CP278" s="23"/>
      <c r="CQ278" s="23"/>
      <c r="CR278" s="23"/>
      <c r="CS278" s="23"/>
      <c r="CT278" s="23"/>
      <c r="CU278" s="23"/>
      <c r="CV278" s="23"/>
      <c r="CW278" s="23"/>
      <c r="CX278" s="23"/>
      <c r="CY278" s="23"/>
      <c r="CZ278" s="23"/>
      <c r="DA278" s="23"/>
      <c r="DB278" s="23"/>
      <c r="DC278" s="23"/>
      <c r="DD278" s="23"/>
      <c r="DE278" s="23"/>
      <c r="DF278" s="23"/>
      <c r="DG278" s="23"/>
      <c r="DH278" s="23"/>
      <c r="DI278" s="23"/>
      <c r="DJ278" s="23"/>
      <c r="DK278" s="23"/>
      <c r="DL278" s="23"/>
      <c r="DM278" s="23"/>
      <c r="DN278" s="23"/>
      <c r="DO278" s="23"/>
      <c r="DP278" s="23"/>
      <c r="DQ278" s="23"/>
      <c r="DR278" s="23"/>
      <c r="DS278" s="23"/>
      <c r="DT278" s="23"/>
      <c r="DU278" s="23"/>
      <c r="DV278" s="23"/>
      <c r="DW278" s="23"/>
      <c r="DX278" s="23"/>
      <c r="DY278" s="23"/>
      <c r="DZ278" s="23"/>
      <c r="EA278" s="23"/>
      <c r="EB278" s="23"/>
      <c r="EC278" s="23"/>
      <c r="ED278" s="23"/>
      <c r="EE278" s="23"/>
      <c r="EF278" s="23"/>
      <c r="EG278" s="23"/>
      <c r="EH278" s="23"/>
      <c r="EI278" s="23"/>
      <c r="EJ278" s="23"/>
      <c r="EK278" s="23"/>
      <c r="EL278" s="23"/>
      <c r="EM278" s="23"/>
      <c r="EN278" s="23"/>
      <c r="EO278" s="23"/>
      <c r="EP278" s="23"/>
      <c r="EQ278" s="23"/>
      <c r="ER278" s="23"/>
      <c r="ES278" s="23"/>
      <c r="ET278" s="23"/>
      <c r="EU278" s="23"/>
      <c r="EV278" s="23"/>
      <c r="EW278" s="23"/>
      <c r="EX278" s="23"/>
      <c r="EY278" s="23"/>
      <c r="EZ278" s="23"/>
      <c r="FA278" s="23"/>
      <c r="FB278" s="23"/>
      <c r="FC278" s="23"/>
      <c r="FD278" s="23"/>
      <c r="FE278" s="23"/>
      <c r="FF278" s="23"/>
      <c r="FG278" s="23"/>
      <c r="FH278" s="23"/>
      <c r="FI278" s="23"/>
      <c r="FJ278" s="23"/>
      <c r="FK278" s="23"/>
      <c r="FL278" s="23"/>
      <c r="FM278" s="23"/>
      <c r="FN278" s="23"/>
      <c r="FO278" s="23"/>
      <c r="FP278" s="23"/>
      <c r="FQ278" s="23"/>
      <c r="FR278" s="23"/>
      <c r="FS278" s="23"/>
      <c r="FT278" s="23"/>
      <c r="FU278" s="23"/>
      <c r="FV278" s="23"/>
      <c r="FW278" s="23"/>
      <c r="FX278" s="23"/>
      <c r="FY278" s="23"/>
      <c r="FZ278" s="23"/>
      <c r="GA278" s="23"/>
      <c r="GB278" s="23"/>
      <c r="GC278" s="23"/>
      <c r="GD278" s="23"/>
      <c r="GE278" s="23"/>
      <c r="GF278" s="23"/>
      <c r="GG278" s="23"/>
      <c r="GH278" s="23"/>
      <c r="GI278" s="23"/>
      <c r="GJ278" s="23"/>
      <c r="GK278" s="23"/>
      <c r="GL278" s="23"/>
      <c r="GM278" s="23"/>
      <c r="GN278" s="23"/>
      <c r="GO278" s="23"/>
      <c r="GP278" s="23"/>
      <c r="GQ278" s="23"/>
      <c r="GR278" s="23"/>
      <c r="GS278" s="23"/>
      <c r="GT278" s="23"/>
      <c r="GU278" s="23"/>
      <c r="GV278" s="23"/>
      <c r="GW278" s="23"/>
      <c r="GX278" s="23"/>
      <c r="GY278" s="23"/>
      <c r="GZ278" s="23"/>
      <c r="HA278" s="23"/>
      <c r="HB278" s="23"/>
      <c r="HC278" s="23"/>
      <c r="HD278" s="23"/>
      <c r="HE278" s="23"/>
      <c r="HF278" s="23"/>
      <c r="HG278" s="23"/>
      <c r="HH278" s="23"/>
      <c r="HI278" s="23"/>
      <c r="HJ278" s="23"/>
      <c r="HK278" s="23"/>
      <c r="HL278" s="23"/>
      <c r="HM278" s="23"/>
      <c r="HN278" s="23"/>
      <c r="HO278" s="23"/>
      <c r="HP278" s="23"/>
      <c r="HQ278" s="23"/>
      <c r="HR278" s="23"/>
      <c r="HS278" s="23"/>
      <c r="HT278" s="23"/>
      <c r="HU278" s="23"/>
      <c r="HV278" s="23"/>
      <c r="HW278" s="23"/>
      <c r="HX278" s="23"/>
      <c r="HY278" s="23"/>
      <c r="HZ278" s="23"/>
      <c r="IA278" s="23"/>
      <c r="IB278" s="23"/>
      <c r="IC278" s="23"/>
      <c r="ID278" s="23"/>
      <c r="IE278" s="23"/>
      <c r="IF278" s="23"/>
      <c r="IG278" s="23"/>
      <c r="IH278" s="23"/>
      <c r="II278" s="23"/>
      <c r="IJ278" s="23"/>
      <c r="IK278" s="23"/>
      <c r="IL278" s="23"/>
      <c r="IM278" s="23"/>
      <c r="IN278" s="23"/>
      <c r="IO278" s="23"/>
      <c r="IP278" s="23"/>
      <c r="IQ278" s="23"/>
      <c r="IR278" s="23"/>
      <c r="IS278" s="23"/>
      <c r="IT278" s="23"/>
      <c r="IU278" s="23"/>
      <c r="IV278" s="23"/>
    </row>
    <row r="279" spans="1:256" x14ac:dyDescent="0.25">
      <c r="A279" s="6">
        <v>276</v>
      </c>
      <c r="B279" s="7" t="s">
        <v>191</v>
      </c>
      <c r="C279" s="7" t="str">
        <f>VLOOKUP(B279,[2]Лист1!$B$3:$E$532,1,0)</f>
        <v>Степухин Александр Валерьевич</v>
      </c>
      <c r="D279" s="7" t="str">
        <f>VLOOKUP(C279,[2]Лист1!$B$3:$E$532,3,0)</f>
        <v>спортивный туризм</v>
      </c>
      <c r="E279" s="7">
        <v>1975</v>
      </c>
      <c r="F279" s="7">
        <v>45</v>
      </c>
      <c r="G279" s="24" t="s">
        <v>10</v>
      </c>
      <c r="H279" s="24"/>
      <c r="I279" s="10" t="s">
        <v>18</v>
      </c>
      <c r="J279" s="9">
        <v>41002</v>
      </c>
      <c r="K279" s="8">
        <v>1111</v>
      </c>
      <c r="L279" s="10" t="s">
        <v>18</v>
      </c>
      <c r="M279" s="9">
        <v>43511</v>
      </c>
      <c r="N279" s="11" t="s">
        <v>25</v>
      </c>
      <c r="O279" s="9">
        <f>M279+365*2</f>
        <v>44241</v>
      </c>
      <c r="P279" s="23" t="str">
        <f t="shared" si="8"/>
        <v>дистанции пешеходные</v>
      </c>
      <c r="R279" s="23"/>
      <c r="S279" s="47">
        <f>VLOOKUP($B279,[1]Лист1!$B$5:$G$100,5,0)</f>
        <v>39</v>
      </c>
      <c r="T279" s="47">
        <f>VLOOKUP($B279,[1]Лист1!$B$5:$G$100,5,0)</f>
        <v>39</v>
      </c>
      <c r="U279" s="23"/>
    </row>
    <row r="280" spans="1:256" x14ac:dyDescent="0.25">
      <c r="A280" s="6">
        <v>277</v>
      </c>
      <c r="B280" s="44" t="s">
        <v>192</v>
      </c>
      <c r="C280" s="7" t="str">
        <f>VLOOKUP(B280,[2]Лист1!$B$3:$E$532,1,0)</f>
        <v>Струков Павел Павлович</v>
      </c>
      <c r="D280" s="7" t="str">
        <f>VLOOKUP(C280,[2]Лист1!$B$3:$E$532,3,0)</f>
        <v>спортивный туризм</v>
      </c>
      <c r="E280" s="7">
        <v>1996</v>
      </c>
      <c r="F280" s="7">
        <v>24</v>
      </c>
      <c r="G280" s="24" t="s">
        <v>10</v>
      </c>
      <c r="H280" s="24"/>
      <c r="I280" s="10" t="s">
        <v>15</v>
      </c>
      <c r="J280" s="9">
        <v>42865</v>
      </c>
      <c r="K280" s="8">
        <v>59</v>
      </c>
      <c r="L280" s="10" t="s">
        <v>15</v>
      </c>
      <c r="M280" s="54">
        <v>43614</v>
      </c>
      <c r="N280" s="11" t="s">
        <v>41</v>
      </c>
      <c r="O280" s="9">
        <f>M280+365</f>
        <v>43979</v>
      </c>
      <c r="P280" s="23" t="str">
        <f t="shared" si="8"/>
        <v>дистанции пешеходные</v>
      </c>
      <c r="R280" s="23"/>
      <c r="S280" s="47" t="e">
        <f>VLOOKUP($B280,[1]Лист1!$B$5:$G$100,5,0)</f>
        <v>#N/A</v>
      </c>
      <c r="T280" s="47" t="e">
        <f>VLOOKUP($B280,[1]Лист1!$B$5:$G$100,5,0)</f>
        <v>#N/A</v>
      </c>
      <c r="U280" s="23"/>
    </row>
    <row r="281" spans="1:256" x14ac:dyDescent="0.25">
      <c r="A281" s="6">
        <v>278</v>
      </c>
      <c r="B281" s="24" t="s">
        <v>304</v>
      </c>
      <c r="C281" s="7" t="str">
        <f>VLOOKUP(B281,[2]Лист1!$B$3:$E$532,1,0)</f>
        <v>Суворова Екатерина Ильинична</v>
      </c>
      <c r="D281" s="7">
        <f>VLOOKUP(C281,[2]Лист1!$B$3:$E$532,3,0)</f>
        <v>0</v>
      </c>
      <c r="E281" s="7"/>
      <c r="F281" s="7"/>
      <c r="G281" s="24" t="s">
        <v>303</v>
      </c>
      <c r="H281" s="24"/>
      <c r="I281" s="10" t="s">
        <v>15</v>
      </c>
      <c r="J281" s="9">
        <v>43577</v>
      </c>
      <c r="K281" s="11" t="s">
        <v>301</v>
      </c>
      <c r="L281" s="10" t="s">
        <v>15</v>
      </c>
      <c r="M281" s="52">
        <v>43577</v>
      </c>
      <c r="N281" s="11" t="s">
        <v>301</v>
      </c>
      <c r="O281" s="9">
        <f>M281+365</f>
        <v>43942</v>
      </c>
      <c r="P281" s="23" t="str">
        <f t="shared" si="8"/>
        <v>дистанция - парусная</v>
      </c>
      <c r="R281" s="23"/>
      <c r="S281" s="47">
        <f>VLOOKUP($B281,[1]Лист1!$B$5:$G$100,5,0)</f>
        <v>0</v>
      </c>
      <c r="T281" s="47">
        <f>VLOOKUP($B281,[1]Лист1!$B$5:$G$100,5,0)</f>
        <v>0</v>
      </c>
      <c r="U281" s="23"/>
    </row>
    <row r="282" spans="1:256" x14ac:dyDescent="0.25">
      <c r="A282" s="6">
        <v>279</v>
      </c>
      <c r="B282" s="7" t="s">
        <v>193</v>
      </c>
      <c r="C282" s="7" t="str">
        <f>VLOOKUP(B282,[2]Лист1!$B$3:$E$532,1,0)</f>
        <v>Сукнотова Валентина Николаевна</v>
      </c>
      <c r="D282" s="7" t="str">
        <f>VLOOKUP(C282,[2]Лист1!$B$3:$E$532,3,0)</f>
        <v>спортивный туризм</v>
      </c>
      <c r="E282" s="7"/>
      <c r="F282" s="7"/>
      <c r="G282" s="24" t="s">
        <v>7</v>
      </c>
      <c r="H282" s="24"/>
      <c r="I282" s="10" t="s">
        <v>18</v>
      </c>
      <c r="J282" s="12">
        <v>41737</v>
      </c>
      <c r="K282" s="11">
        <v>1150</v>
      </c>
      <c r="L282" s="10" t="s">
        <v>266</v>
      </c>
      <c r="M282" s="9"/>
      <c r="N282" s="11"/>
      <c r="O282" s="9"/>
      <c r="P282" s="23" t="str">
        <f t="shared" si="8"/>
        <v/>
      </c>
      <c r="R282" s="23"/>
      <c r="S282" s="47" t="e">
        <f>VLOOKUP($B282,[1]Лист1!$B$5:$G$100,5,0)</f>
        <v>#N/A</v>
      </c>
      <c r="T282" s="47" t="e">
        <f>VLOOKUP($B282,[1]Лист1!$B$5:$G$100,5,0)</f>
        <v>#N/A</v>
      </c>
      <c r="U282" s="23"/>
    </row>
    <row r="283" spans="1:256" x14ac:dyDescent="0.25">
      <c r="A283" s="6">
        <v>280</v>
      </c>
      <c r="B283" s="7" t="s">
        <v>194</v>
      </c>
      <c r="C283" s="7" t="str">
        <f>VLOOKUP(B283,[2]Лист1!$B$3:$E$532,1,0)</f>
        <v>Сухомлин Денис Игоревич</v>
      </c>
      <c r="D283" s="7" t="str">
        <f>VLOOKUP(C283,[2]Лист1!$B$3:$E$532,3,0)</f>
        <v>спортивный туризм</v>
      </c>
      <c r="E283" s="7">
        <v>1988</v>
      </c>
      <c r="F283" s="7">
        <v>32</v>
      </c>
      <c r="G283" s="24" t="s">
        <v>10</v>
      </c>
      <c r="H283" s="24"/>
      <c r="I283" s="10" t="s">
        <v>15</v>
      </c>
      <c r="J283" s="9">
        <v>41002</v>
      </c>
      <c r="K283" s="8">
        <v>1111</v>
      </c>
      <c r="L283" s="10" t="s">
        <v>266</v>
      </c>
      <c r="M283" s="9"/>
      <c r="N283" s="11"/>
      <c r="O283" s="9"/>
      <c r="P283" s="23" t="str">
        <f t="shared" si="8"/>
        <v/>
      </c>
      <c r="R283" s="23"/>
      <c r="S283" s="47" t="e">
        <f>VLOOKUP($B283,[1]Лист1!$B$5:$G$100,5,0)</f>
        <v>#N/A</v>
      </c>
      <c r="T283" s="47" t="e">
        <f>VLOOKUP($B283,[1]Лист1!$B$5:$G$100,5,0)</f>
        <v>#N/A</v>
      </c>
      <c r="U283" s="23"/>
    </row>
    <row r="284" spans="1:256" s="42" customFormat="1" x14ac:dyDescent="0.25">
      <c r="A284" s="6">
        <v>281</v>
      </c>
      <c r="B284" s="24" t="s">
        <v>195</v>
      </c>
      <c r="C284" s="7" t="str">
        <f>VLOOKUP(B284,[2]Лист1!$B$3:$E$532,1,0)</f>
        <v>Сычева Дарья Ивановна</v>
      </c>
      <c r="D284" s="7">
        <f>VLOOKUP(C284,[2]Лист1!$B$3:$E$532,3,0)</f>
        <v>0</v>
      </c>
      <c r="E284" s="7">
        <v>2002</v>
      </c>
      <c r="F284" s="7">
        <v>18</v>
      </c>
      <c r="G284" s="24" t="s">
        <v>10</v>
      </c>
      <c r="H284" s="24"/>
      <c r="I284" s="10" t="s">
        <v>15</v>
      </c>
      <c r="J284" s="9">
        <v>43349</v>
      </c>
      <c r="K284" s="11" t="s">
        <v>34</v>
      </c>
      <c r="L284" s="10" t="s">
        <v>15</v>
      </c>
      <c r="M284" s="9">
        <v>43714</v>
      </c>
      <c r="N284" s="11" t="s">
        <v>364</v>
      </c>
      <c r="O284" s="9">
        <f>M284+365</f>
        <v>44079</v>
      </c>
      <c r="P284" s="23" t="str">
        <f t="shared" si="8"/>
        <v>дистанции пешеходные</v>
      </c>
      <c r="Q284" s="5"/>
      <c r="R284" s="5"/>
      <c r="S284" s="47">
        <f>VLOOKUP($B284,[1]Лист1!$B$5:$G$100,5,0)</f>
        <v>0</v>
      </c>
      <c r="T284" s="47">
        <f>VLOOKUP($B284,[1]Лист1!$B$5:$G$100,5,0)</f>
        <v>0</v>
      </c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  <c r="GC284" s="5"/>
      <c r="GD284" s="5"/>
      <c r="GE284" s="5"/>
      <c r="GF284" s="5"/>
      <c r="GG284" s="5"/>
      <c r="GH284" s="5"/>
      <c r="GI284" s="5"/>
      <c r="GJ284" s="5"/>
      <c r="GK284" s="5"/>
      <c r="GL284" s="5"/>
      <c r="GM284" s="5"/>
      <c r="GN284" s="5"/>
      <c r="GO284" s="5"/>
      <c r="GP284" s="5"/>
      <c r="GQ284" s="5"/>
      <c r="GR284" s="5"/>
      <c r="GS284" s="5"/>
      <c r="GT284" s="5"/>
      <c r="GU284" s="5"/>
      <c r="GV284" s="5"/>
      <c r="GW284" s="5"/>
      <c r="GX284" s="5"/>
      <c r="GY284" s="5"/>
      <c r="GZ284" s="5"/>
      <c r="HA284" s="5"/>
      <c r="HB284" s="5"/>
      <c r="HC284" s="5"/>
      <c r="HD284" s="5"/>
      <c r="HE284" s="5"/>
      <c r="HF284" s="5"/>
      <c r="HG284" s="5"/>
      <c r="HH284" s="5"/>
      <c r="HI284" s="5"/>
      <c r="HJ284" s="5"/>
      <c r="HK284" s="5"/>
      <c r="HL284" s="5"/>
      <c r="HM284" s="5"/>
      <c r="HN284" s="5"/>
      <c r="HO284" s="5"/>
      <c r="HP284" s="5"/>
      <c r="HQ284" s="5"/>
      <c r="HR284" s="5"/>
      <c r="HS284" s="5"/>
      <c r="HT284" s="5"/>
      <c r="HU284" s="5"/>
      <c r="HV284" s="5"/>
      <c r="HW284" s="5"/>
      <c r="HX284" s="5"/>
      <c r="HY284" s="5"/>
      <c r="HZ284" s="5"/>
      <c r="IA284" s="5"/>
      <c r="IB284" s="5"/>
      <c r="IC284" s="5"/>
      <c r="ID284" s="5"/>
      <c r="IE284" s="5"/>
      <c r="IF284" s="5"/>
      <c r="IG284" s="5"/>
      <c r="IH284" s="5"/>
      <c r="II284" s="5"/>
      <c r="IJ284" s="5"/>
      <c r="IK284" s="5"/>
      <c r="IL284" s="5"/>
      <c r="IM284" s="5"/>
      <c r="IN284" s="5"/>
      <c r="IO284" s="5"/>
      <c r="IP284" s="5"/>
      <c r="IQ284" s="5"/>
      <c r="IR284" s="5"/>
      <c r="IS284" s="5"/>
      <c r="IT284" s="5"/>
      <c r="IU284" s="5"/>
      <c r="IV284" s="5"/>
    </row>
    <row r="285" spans="1:256" s="42" customFormat="1" x14ac:dyDescent="0.25">
      <c r="A285" s="6">
        <v>282</v>
      </c>
      <c r="B285" s="24" t="s">
        <v>259</v>
      </c>
      <c r="C285" s="7" t="str">
        <f>VLOOKUP(B285,[2]Лист1!$B$3:$E$532,1,0)</f>
        <v>Табурянский Олег Ярославович</v>
      </c>
      <c r="D285" s="7">
        <f>VLOOKUP(C285,[2]Лист1!$B$3:$E$532,3,0)</f>
        <v>0</v>
      </c>
      <c r="E285" s="7">
        <v>0</v>
      </c>
      <c r="F285" s="7">
        <v>2020</v>
      </c>
      <c r="G285" s="24" t="s">
        <v>10</v>
      </c>
      <c r="H285" s="24"/>
      <c r="I285" s="10" t="s">
        <v>15</v>
      </c>
      <c r="J285" s="9">
        <v>43349</v>
      </c>
      <c r="K285" s="11" t="s">
        <v>34</v>
      </c>
      <c r="L285" s="10" t="s">
        <v>266</v>
      </c>
      <c r="M285" s="9"/>
      <c r="N285" s="11"/>
      <c r="O285" s="9"/>
      <c r="P285" s="23" t="str">
        <f t="shared" si="8"/>
        <v/>
      </c>
      <c r="Q285" s="5"/>
      <c r="R285" s="5"/>
      <c r="S285" s="47" t="e">
        <f>VLOOKUP($B285,[1]Лист1!$B$5:$G$100,5,0)</f>
        <v>#N/A</v>
      </c>
      <c r="T285" s="47" t="e">
        <f>VLOOKUP($B285,[1]Лист1!$B$5:$G$100,5,0)</f>
        <v>#N/A</v>
      </c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  <c r="GC285" s="5"/>
      <c r="GD285" s="5"/>
      <c r="GE285" s="5"/>
      <c r="GF285" s="5"/>
      <c r="GG285" s="5"/>
      <c r="GH285" s="5"/>
      <c r="GI285" s="5"/>
      <c r="GJ285" s="5"/>
      <c r="GK285" s="5"/>
      <c r="GL285" s="5"/>
      <c r="GM285" s="5"/>
      <c r="GN285" s="5"/>
      <c r="GO285" s="5"/>
      <c r="GP285" s="5"/>
      <c r="GQ285" s="5"/>
      <c r="GR285" s="5"/>
      <c r="GS285" s="5"/>
      <c r="GT285" s="5"/>
      <c r="GU285" s="5"/>
      <c r="GV285" s="5"/>
      <c r="GW285" s="5"/>
      <c r="GX285" s="5"/>
      <c r="GY285" s="5"/>
      <c r="GZ285" s="5"/>
      <c r="HA285" s="5"/>
      <c r="HB285" s="5"/>
      <c r="HC285" s="5"/>
      <c r="HD285" s="5"/>
      <c r="HE285" s="5"/>
      <c r="HF285" s="5"/>
      <c r="HG285" s="5"/>
      <c r="HH285" s="5"/>
      <c r="HI285" s="5"/>
      <c r="HJ285" s="5"/>
      <c r="HK285" s="5"/>
      <c r="HL285" s="5"/>
      <c r="HM285" s="5"/>
      <c r="HN285" s="5"/>
      <c r="HO285" s="5"/>
      <c r="HP285" s="5"/>
      <c r="HQ285" s="5"/>
      <c r="HR285" s="5"/>
      <c r="HS285" s="5"/>
      <c r="HT285" s="5"/>
      <c r="HU285" s="5"/>
      <c r="HV285" s="5"/>
      <c r="HW285" s="5"/>
      <c r="HX285" s="5"/>
      <c r="HY285" s="5"/>
      <c r="HZ285" s="5"/>
      <c r="IA285" s="5"/>
      <c r="IB285" s="5"/>
      <c r="IC285" s="5"/>
      <c r="ID285" s="5"/>
      <c r="IE285" s="5"/>
      <c r="IF285" s="5"/>
      <c r="IG285" s="5"/>
      <c r="IH285" s="5"/>
      <c r="II285" s="5"/>
      <c r="IJ285" s="5"/>
      <c r="IK285" s="5"/>
      <c r="IL285" s="5"/>
      <c r="IM285" s="5"/>
      <c r="IN285" s="5"/>
      <c r="IO285" s="5"/>
      <c r="IP285" s="5"/>
      <c r="IQ285" s="5"/>
      <c r="IR285" s="5"/>
      <c r="IS285" s="5"/>
      <c r="IT285" s="5"/>
      <c r="IU285" s="5"/>
      <c r="IV285" s="5"/>
    </row>
    <row r="286" spans="1:256" s="42" customFormat="1" x14ac:dyDescent="0.25">
      <c r="A286" s="6">
        <v>283</v>
      </c>
      <c r="B286" s="7" t="s">
        <v>196</v>
      </c>
      <c r="C286" s="7" t="str">
        <f>VLOOKUP(B286,[2]Лист1!$B$3:$E$532,1,0)</f>
        <v>Тарасеня Дарья Юрьевна</v>
      </c>
      <c r="D286" s="7" t="str">
        <f>VLOOKUP(C286,[2]Лист1!$B$3:$E$532,3,0)</f>
        <v>спортивный туризм</v>
      </c>
      <c r="E286" s="7">
        <v>1989</v>
      </c>
      <c r="F286" s="7">
        <v>31</v>
      </c>
      <c r="G286" s="24" t="s">
        <v>10</v>
      </c>
      <c r="H286" s="24"/>
      <c r="I286" s="10" t="s">
        <v>8</v>
      </c>
      <c r="J286" s="9">
        <v>40883</v>
      </c>
      <c r="K286" s="11">
        <v>3723</v>
      </c>
      <c r="L286" s="10" t="s">
        <v>18</v>
      </c>
      <c r="M286" s="9">
        <v>43511</v>
      </c>
      <c r="N286" s="11" t="s">
        <v>25</v>
      </c>
      <c r="O286" s="9">
        <f>M286+365*2</f>
        <v>44241</v>
      </c>
      <c r="P286" s="23" t="str">
        <f t="shared" si="8"/>
        <v>дистанции пешеходные</v>
      </c>
      <c r="Q286" s="5"/>
      <c r="R286" s="5"/>
      <c r="S286" s="47">
        <f>VLOOKUP($B286,[1]Лист1!$B$5:$G$100,5,0)</f>
        <v>0</v>
      </c>
      <c r="T286" s="47">
        <f>VLOOKUP($B286,[1]Лист1!$B$5:$G$100,5,0)</f>
        <v>0</v>
      </c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  <c r="GC286" s="5"/>
      <c r="GD286" s="5"/>
      <c r="GE286" s="5"/>
      <c r="GF286" s="5"/>
      <c r="GG286" s="5"/>
      <c r="GH286" s="5"/>
      <c r="GI286" s="5"/>
      <c r="GJ286" s="5"/>
      <c r="GK286" s="5"/>
      <c r="GL286" s="5"/>
      <c r="GM286" s="5"/>
      <c r="GN286" s="5"/>
      <c r="GO286" s="5"/>
      <c r="GP286" s="5"/>
      <c r="GQ286" s="5"/>
      <c r="GR286" s="5"/>
      <c r="GS286" s="5"/>
      <c r="GT286" s="5"/>
      <c r="GU286" s="5"/>
      <c r="GV286" s="5"/>
      <c r="GW286" s="5"/>
      <c r="GX286" s="5"/>
      <c r="GY286" s="5"/>
      <c r="GZ286" s="5"/>
      <c r="HA286" s="5"/>
      <c r="HB286" s="5"/>
      <c r="HC286" s="5"/>
      <c r="HD286" s="5"/>
      <c r="HE286" s="5"/>
      <c r="HF286" s="5"/>
      <c r="HG286" s="5"/>
      <c r="HH286" s="5"/>
      <c r="HI286" s="5"/>
      <c r="HJ286" s="5"/>
      <c r="HK286" s="5"/>
      <c r="HL286" s="5"/>
      <c r="HM286" s="5"/>
      <c r="HN286" s="5"/>
      <c r="HO286" s="5"/>
      <c r="HP286" s="5"/>
      <c r="HQ286" s="5"/>
      <c r="HR286" s="5"/>
      <c r="HS286" s="5"/>
      <c r="HT286" s="5"/>
      <c r="HU286" s="5"/>
      <c r="HV286" s="5"/>
      <c r="HW286" s="5"/>
      <c r="HX286" s="5"/>
      <c r="HY286" s="5"/>
      <c r="HZ286" s="5"/>
      <c r="IA286" s="5"/>
      <c r="IB286" s="5"/>
      <c r="IC286" s="5"/>
      <c r="ID286" s="5"/>
      <c r="IE286" s="5"/>
      <c r="IF286" s="5"/>
      <c r="IG286" s="5"/>
      <c r="IH286" s="5"/>
      <c r="II286" s="5"/>
      <c r="IJ286" s="5"/>
      <c r="IK286" s="5"/>
      <c r="IL286" s="5"/>
      <c r="IM286" s="5"/>
      <c r="IN286" s="5"/>
      <c r="IO286" s="5"/>
      <c r="IP286" s="5"/>
      <c r="IQ286" s="5"/>
      <c r="IR286" s="5"/>
      <c r="IS286" s="5"/>
      <c r="IT286" s="5"/>
      <c r="IU286" s="5"/>
      <c r="IV286" s="5"/>
    </row>
    <row r="287" spans="1:256" s="42" customFormat="1" x14ac:dyDescent="0.25">
      <c r="A287" s="6">
        <v>284</v>
      </c>
      <c r="B287" s="7" t="s">
        <v>197</v>
      </c>
      <c r="C287" s="7" t="str">
        <f>VLOOKUP(B287,[2]Лист1!$B$3:$E$532,1,0)</f>
        <v>Тарасеня Татьяна Юрьевна</v>
      </c>
      <c r="D287" s="7" t="str">
        <f>VLOOKUP(C287,[2]Лист1!$B$3:$E$532,3,0)</f>
        <v>спортивный туризм</v>
      </c>
      <c r="E287" s="7">
        <v>1963</v>
      </c>
      <c r="F287" s="7">
        <v>57</v>
      </c>
      <c r="G287" s="24" t="s">
        <v>10</v>
      </c>
      <c r="H287" s="24"/>
      <c r="I287" s="10" t="s">
        <v>275</v>
      </c>
      <c r="J287" s="9">
        <v>33414</v>
      </c>
      <c r="K287" s="31" t="s">
        <v>274</v>
      </c>
      <c r="L287" s="10" t="s">
        <v>8</v>
      </c>
      <c r="M287" s="9">
        <v>43511</v>
      </c>
      <c r="N287" s="11" t="s">
        <v>25</v>
      </c>
      <c r="O287" s="9">
        <f>M287+365*2</f>
        <v>44241</v>
      </c>
      <c r="P287" s="23" t="str">
        <f t="shared" si="8"/>
        <v>дистанции пешеходные</v>
      </c>
      <c r="Q287" s="5"/>
      <c r="R287" s="5"/>
      <c r="S287" s="47">
        <f>VLOOKUP($B287,[1]Лист1!$B$5:$G$100,5,0)</f>
        <v>90</v>
      </c>
      <c r="T287" s="47">
        <f>VLOOKUP($B287,[1]Лист1!$B$5:$G$100,5,0)</f>
        <v>90</v>
      </c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  <c r="GC287" s="5"/>
      <c r="GD287" s="5"/>
      <c r="GE287" s="5"/>
      <c r="GF287" s="5"/>
      <c r="GG287" s="5"/>
      <c r="GH287" s="5"/>
      <c r="GI287" s="5"/>
      <c r="GJ287" s="5"/>
      <c r="GK287" s="5"/>
      <c r="GL287" s="5"/>
      <c r="GM287" s="5"/>
      <c r="GN287" s="5"/>
      <c r="GO287" s="5"/>
      <c r="GP287" s="5"/>
      <c r="GQ287" s="5"/>
      <c r="GR287" s="5"/>
      <c r="GS287" s="5"/>
      <c r="GT287" s="5"/>
      <c r="GU287" s="5"/>
      <c r="GV287" s="5"/>
      <c r="GW287" s="5"/>
      <c r="GX287" s="5"/>
      <c r="GY287" s="5"/>
      <c r="GZ287" s="5"/>
      <c r="HA287" s="5"/>
      <c r="HB287" s="5"/>
      <c r="HC287" s="5"/>
      <c r="HD287" s="5"/>
      <c r="HE287" s="5"/>
      <c r="HF287" s="5"/>
      <c r="HG287" s="5"/>
      <c r="HH287" s="5"/>
      <c r="HI287" s="5"/>
      <c r="HJ287" s="5"/>
      <c r="HK287" s="5"/>
      <c r="HL287" s="5"/>
      <c r="HM287" s="5"/>
      <c r="HN287" s="5"/>
      <c r="HO287" s="5"/>
      <c r="HP287" s="5"/>
      <c r="HQ287" s="5"/>
      <c r="HR287" s="5"/>
      <c r="HS287" s="5"/>
      <c r="HT287" s="5"/>
      <c r="HU287" s="5"/>
      <c r="HV287" s="5"/>
      <c r="HW287" s="5"/>
      <c r="HX287" s="5"/>
      <c r="HY287" s="5"/>
      <c r="HZ287" s="5"/>
      <c r="IA287" s="5"/>
      <c r="IB287" s="5"/>
      <c r="IC287" s="5"/>
      <c r="ID287" s="5"/>
      <c r="IE287" s="5"/>
      <c r="IF287" s="5"/>
      <c r="IG287" s="5"/>
      <c r="IH287" s="5"/>
      <c r="II287" s="5"/>
      <c r="IJ287" s="5"/>
      <c r="IK287" s="5"/>
      <c r="IL287" s="5"/>
      <c r="IM287" s="5"/>
      <c r="IN287" s="5"/>
      <c r="IO287" s="5"/>
      <c r="IP287" s="5"/>
      <c r="IQ287" s="5"/>
      <c r="IR287" s="5"/>
      <c r="IS287" s="5"/>
      <c r="IT287" s="5"/>
      <c r="IU287" s="5"/>
      <c r="IV287" s="5"/>
    </row>
    <row r="288" spans="1:256" s="42" customFormat="1" x14ac:dyDescent="0.25">
      <c r="A288" s="6">
        <v>285</v>
      </c>
      <c r="B288" s="45" t="s">
        <v>198</v>
      </c>
      <c r="C288" s="7" t="str">
        <f>VLOOKUP(B288,[2]Лист1!$B$3:$E$532,1,0)</f>
        <v>Терехов Александр Михайлович</v>
      </c>
      <c r="D288" s="7" t="str">
        <f>VLOOKUP(C288,[2]Лист1!$B$3:$E$532,3,0)</f>
        <v>спортивный туризм</v>
      </c>
      <c r="E288" s="7"/>
      <c r="F288" s="7"/>
      <c r="G288" s="24" t="s">
        <v>14</v>
      </c>
      <c r="H288" s="24"/>
      <c r="I288" s="10" t="s">
        <v>15</v>
      </c>
      <c r="J288" s="9">
        <v>42825</v>
      </c>
      <c r="K288" s="11">
        <v>39</v>
      </c>
      <c r="L288" s="10" t="s">
        <v>15</v>
      </c>
      <c r="M288" s="51">
        <v>43555</v>
      </c>
      <c r="N288" s="11" t="s">
        <v>287</v>
      </c>
      <c r="O288" s="9">
        <f>M288+365</f>
        <v>43920</v>
      </c>
      <c r="P288" s="23" t="str">
        <f t="shared" si="8"/>
        <v>дистанции на средствах передвижения (авто)</v>
      </c>
      <c r="Q288" s="5"/>
      <c r="R288" s="48"/>
      <c r="S288" s="47" t="e">
        <f>VLOOKUP($B288,[1]Лист1!$B$5:$G$100,5,0)</f>
        <v>#N/A</v>
      </c>
      <c r="T288" s="47" t="e">
        <f>VLOOKUP($B288,[1]Лист1!$B$5:$G$100,5,0)</f>
        <v>#N/A</v>
      </c>
      <c r="U288" s="48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  <c r="FS288" s="5"/>
      <c r="FT288" s="5"/>
      <c r="FU288" s="5"/>
      <c r="FV288" s="5"/>
      <c r="FW288" s="5"/>
      <c r="FX288" s="5"/>
      <c r="FY288" s="5"/>
      <c r="FZ288" s="5"/>
      <c r="GA288" s="5"/>
      <c r="GB288" s="5"/>
      <c r="GC288" s="5"/>
      <c r="GD288" s="5"/>
      <c r="GE288" s="5"/>
      <c r="GF288" s="5"/>
      <c r="GG288" s="5"/>
      <c r="GH288" s="5"/>
      <c r="GI288" s="5"/>
      <c r="GJ288" s="5"/>
      <c r="GK288" s="5"/>
      <c r="GL288" s="5"/>
      <c r="GM288" s="5"/>
      <c r="GN288" s="5"/>
      <c r="GO288" s="5"/>
      <c r="GP288" s="5"/>
      <c r="GQ288" s="5"/>
      <c r="GR288" s="5"/>
      <c r="GS288" s="5"/>
      <c r="GT288" s="5"/>
      <c r="GU288" s="5"/>
      <c r="GV288" s="5"/>
      <c r="GW288" s="5"/>
      <c r="GX288" s="5"/>
      <c r="GY288" s="5"/>
      <c r="GZ288" s="5"/>
      <c r="HA288" s="5"/>
      <c r="HB288" s="5"/>
      <c r="HC288" s="5"/>
      <c r="HD288" s="5"/>
      <c r="HE288" s="5"/>
      <c r="HF288" s="5"/>
      <c r="HG288" s="5"/>
      <c r="HH288" s="5"/>
      <c r="HI288" s="5"/>
      <c r="HJ288" s="5"/>
      <c r="HK288" s="5"/>
      <c r="HL288" s="5"/>
      <c r="HM288" s="5"/>
      <c r="HN288" s="5"/>
      <c r="HO288" s="5"/>
      <c r="HP288" s="5"/>
      <c r="HQ288" s="5"/>
      <c r="HR288" s="5"/>
      <c r="HS288" s="5"/>
      <c r="HT288" s="5"/>
      <c r="HU288" s="5"/>
      <c r="HV288" s="5"/>
      <c r="HW288" s="5"/>
      <c r="HX288" s="5"/>
      <c r="HY288" s="5"/>
      <c r="HZ288" s="5"/>
      <c r="IA288" s="5"/>
      <c r="IB288" s="5"/>
      <c r="IC288" s="5"/>
      <c r="ID288" s="5"/>
      <c r="IE288" s="5"/>
      <c r="IF288" s="5"/>
      <c r="IG288" s="5"/>
      <c r="IH288" s="5"/>
      <c r="II288" s="5"/>
      <c r="IJ288" s="5"/>
      <c r="IK288" s="5"/>
      <c r="IL288" s="5"/>
      <c r="IM288" s="5"/>
      <c r="IN288" s="5"/>
      <c r="IO288" s="5"/>
      <c r="IP288" s="5"/>
      <c r="IQ288" s="5"/>
      <c r="IR288" s="5"/>
      <c r="IS288" s="5"/>
      <c r="IT288" s="5"/>
      <c r="IU288" s="5"/>
      <c r="IV288" s="5"/>
    </row>
    <row r="289" spans="1:256" s="42" customFormat="1" x14ac:dyDescent="0.25">
      <c r="A289" s="6">
        <v>286</v>
      </c>
      <c r="B289" s="7" t="s">
        <v>281</v>
      </c>
      <c r="C289" s="7" t="str">
        <f>VLOOKUP(B289,[2]Лист1!$B$3:$E$532,1,0)</f>
        <v>Терехов Михаил Юрьевич</v>
      </c>
      <c r="D289" s="7">
        <f>VLOOKUP(C289,[2]Лист1!$B$3:$E$532,3,0)</f>
        <v>0</v>
      </c>
      <c r="E289" s="7"/>
      <c r="F289" s="7"/>
      <c r="G289" s="24" t="s">
        <v>10</v>
      </c>
      <c r="H289" s="24"/>
      <c r="I289" s="10" t="s">
        <v>15</v>
      </c>
      <c r="J289" s="9">
        <v>43531</v>
      </c>
      <c r="K289" s="11" t="s">
        <v>283</v>
      </c>
      <c r="L289" s="10" t="s">
        <v>15</v>
      </c>
      <c r="M289" s="9">
        <v>43897</v>
      </c>
      <c r="N289" s="11" t="s">
        <v>25</v>
      </c>
      <c r="O289" s="9">
        <f>M289+365</f>
        <v>44262</v>
      </c>
      <c r="P289" s="23" t="str">
        <f t="shared" si="8"/>
        <v>дистанции пешеходные</v>
      </c>
      <c r="Q289" s="5"/>
      <c r="R289" s="5"/>
      <c r="S289" s="47" t="e">
        <f>VLOOKUP($B289,[1]Лист1!$B$5:$G$100,5,0)</f>
        <v>#N/A</v>
      </c>
      <c r="T289" s="47" t="e">
        <f>VLOOKUP($B289,[1]Лист1!$B$5:$G$100,5,0)</f>
        <v>#N/A</v>
      </c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  <c r="FS289" s="5"/>
      <c r="FT289" s="5"/>
      <c r="FU289" s="5"/>
      <c r="FV289" s="5"/>
      <c r="FW289" s="5"/>
      <c r="FX289" s="5"/>
      <c r="FY289" s="5"/>
      <c r="FZ289" s="5"/>
      <c r="GA289" s="5"/>
      <c r="GB289" s="5"/>
      <c r="GC289" s="5"/>
      <c r="GD289" s="5"/>
      <c r="GE289" s="5"/>
      <c r="GF289" s="5"/>
      <c r="GG289" s="5"/>
      <c r="GH289" s="5"/>
      <c r="GI289" s="5"/>
      <c r="GJ289" s="5"/>
      <c r="GK289" s="5"/>
      <c r="GL289" s="5"/>
      <c r="GM289" s="5"/>
      <c r="GN289" s="5"/>
      <c r="GO289" s="5"/>
      <c r="GP289" s="5"/>
      <c r="GQ289" s="5"/>
      <c r="GR289" s="5"/>
      <c r="GS289" s="5"/>
      <c r="GT289" s="5"/>
      <c r="GU289" s="5"/>
      <c r="GV289" s="5"/>
      <c r="GW289" s="5"/>
      <c r="GX289" s="5"/>
      <c r="GY289" s="5"/>
      <c r="GZ289" s="5"/>
      <c r="HA289" s="5"/>
      <c r="HB289" s="5"/>
      <c r="HC289" s="5"/>
      <c r="HD289" s="5"/>
      <c r="HE289" s="5"/>
      <c r="HF289" s="5"/>
      <c r="HG289" s="5"/>
      <c r="HH289" s="5"/>
      <c r="HI289" s="5"/>
      <c r="HJ289" s="5"/>
      <c r="HK289" s="5"/>
      <c r="HL289" s="5"/>
      <c r="HM289" s="5"/>
      <c r="HN289" s="5"/>
      <c r="HO289" s="5"/>
      <c r="HP289" s="5"/>
      <c r="HQ289" s="5"/>
      <c r="HR289" s="5"/>
      <c r="HS289" s="5"/>
      <c r="HT289" s="5"/>
      <c r="HU289" s="5"/>
      <c r="HV289" s="5"/>
      <c r="HW289" s="5"/>
      <c r="HX289" s="5"/>
      <c r="HY289" s="5"/>
      <c r="HZ289" s="5"/>
      <c r="IA289" s="5"/>
      <c r="IB289" s="5"/>
      <c r="IC289" s="5"/>
      <c r="ID289" s="5"/>
      <c r="IE289" s="5"/>
      <c r="IF289" s="5"/>
      <c r="IG289" s="5"/>
      <c r="IH289" s="5"/>
      <c r="II289" s="5"/>
      <c r="IJ289" s="5"/>
      <c r="IK289" s="5"/>
      <c r="IL289" s="5"/>
      <c r="IM289" s="5"/>
      <c r="IN289" s="5"/>
      <c r="IO289" s="5"/>
      <c r="IP289" s="5"/>
      <c r="IQ289" s="5"/>
      <c r="IR289" s="5"/>
      <c r="IS289" s="5"/>
      <c r="IT289" s="5"/>
      <c r="IU289" s="5"/>
      <c r="IV289" s="5"/>
    </row>
    <row r="290" spans="1:256" s="42" customFormat="1" x14ac:dyDescent="0.25">
      <c r="A290" s="6">
        <v>287</v>
      </c>
      <c r="B290" s="24" t="s">
        <v>199</v>
      </c>
      <c r="C290" s="7" t="str">
        <f>VLOOKUP(B290,[2]Лист1!$B$3:$E$532,1,0)</f>
        <v>Тимошенко Елена Витальевна</v>
      </c>
      <c r="D290" s="7" t="str">
        <f>VLOOKUP(C290,[2]Лист1!$B$3:$E$532,3,0)</f>
        <v>спортивный туризм</v>
      </c>
      <c r="E290" s="7"/>
      <c r="F290" s="7"/>
      <c r="G290" s="24" t="s">
        <v>32</v>
      </c>
      <c r="H290" s="24"/>
      <c r="I290" s="10" t="s">
        <v>15</v>
      </c>
      <c r="J290" s="9">
        <v>42916</v>
      </c>
      <c r="K290" s="11">
        <v>114</v>
      </c>
      <c r="L290" s="10" t="s">
        <v>266</v>
      </c>
      <c r="M290" s="9"/>
      <c r="N290" s="33"/>
      <c r="O290" s="9"/>
      <c r="P290" s="23" t="str">
        <f t="shared" si="8"/>
        <v/>
      </c>
      <c r="Q290" s="5"/>
      <c r="R290" s="5"/>
      <c r="S290" s="47" t="e">
        <f>VLOOKUP($B290,[1]Лист1!$B$5:$G$100,5,0)</f>
        <v>#N/A</v>
      </c>
      <c r="T290" s="47" t="e">
        <f>VLOOKUP($B290,[1]Лист1!$B$5:$G$100,5,0)</f>
        <v>#N/A</v>
      </c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  <c r="FS290" s="5"/>
      <c r="FT290" s="5"/>
      <c r="FU290" s="5"/>
      <c r="FV290" s="5"/>
      <c r="FW290" s="5"/>
      <c r="FX290" s="5"/>
      <c r="FY290" s="5"/>
      <c r="FZ290" s="5"/>
      <c r="GA290" s="5"/>
      <c r="GB290" s="5"/>
      <c r="GC290" s="5"/>
      <c r="GD290" s="5"/>
      <c r="GE290" s="5"/>
      <c r="GF290" s="5"/>
      <c r="GG290" s="5"/>
      <c r="GH290" s="5"/>
      <c r="GI290" s="5"/>
      <c r="GJ290" s="5"/>
      <c r="GK290" s="5"/>
      <c r="GL290" s="5"/>
      <c r="GM290" s="5"/>
      <c r="GN290" s="5"/>
      <c r="GO290" s="5"/>
      <c r="GP290" s="5"/>
      <c r="GQ290" s="5"/>
      <c r="GR290" s="5"/>
      <c r="GS290" s="5"/>
      <c r="GT290" s="5"/>
      <c r="GU290" s="5"/>
      <c r="GV290" s="5"/>
      <c r="GW290" s="5"/>
      <c r="GX290" s="5"/>
      <c r="GY290" s="5"/>
      <c r="GZ290" s="5"/>
      <c r="HA290" s="5"/>
      <c r="HB290" s="5"/>
      <c r="HC290" s="5"/>
      <c r="HD290" s="5"/>
      <c r="HE290" s="5"/>
      <c r="HF290" s="5"/>
      <c r="HG290" s="5"/>
      <c r="HH290" s="5"/>
      <c r="HI290" s="5"/>
      <c r="HJ290" s="5"/>
      <c r="HK290" s="5"/>
      <c r="HL290" s="5"/>
      <c r="HM290" s="5"/>
      <c r="HN290" s="5"/>
      <c r="HO290" s="5"/>
      <c r="HP290" s="5"/>
      <c r="HQ290" s="5"/>
      <c r="HR290" s="5"/>
      <c r="HS290" s="5"/>
      <c r="HT290" s="5"/>
      <c r="HU290" s="5"/>
      <c r="HV290" s="5"/>
      <c r="HW290" s="5"/>
      <c r="HX290" s="5"/>
      <c r="HY290" s="5"/>
      <c r="HZ290" s="5"/>
      <c r="IA290" s="5"/>
      <c r="IB290" s="5"/>
      <c r="IC290" s="5"/>
      <c r="ID290" s="5"/>
      <c r="IE290" s="5"/>
      <c r="IF290" s="5"/>
      <c r="IG290" s="5"/>
      <c r="IH290" s="5"/>
      <c r="II290" s="5"/>
      <c r="IJ290" s="5"/>
      <c r="IK290" s="5"/>
      <c r="IL290" s="5"/>
      <c r="IM290" s="5"/>
      <c r="IN290" s="5"/>
      <c r="IO290" s="5"/>
      <c r="IP290" s="5"/>
      <c r="IQ290" s="5"/>
      <c r="IR290" s="5"/>
      <c r="IS290" s="5"/>
      <c r="IT290" s="5"/>
      <c r="IU290" s="5"/>
      <c r="IV290" s="5"/>
    </row>
    <row r="291" spans="1:256" s="42" customFormat="1" x14ac:dyDescent="0.25">
      <c r="A291" s="6">
        <v>288</v>
      </c>
      <c r="B291" s="7" t="s">
        <v>200</v>
      </c>
      <c r="C291" s="7" t="str">
        <f>VLOOKUP(B291,[2]Лист1!$B$3:$E$532,1,0)</f>
        <v>Ткачёнок Андрей Андреевич</v>
      </c>
      <c r="D291" s="7" t="str">
        <f>VLOOKUP(C291,[2]Лист1!$B$3:$E$532,3,0)</f>
        <v>спортивный туризм</v>
      </c>
      <c r="E291" s="7"/>
      <c r="F291" s="7"/>
      <c r="G291" s="24" t="s">
        <v>14</v>
      </c>
      <c r="H291" s="24"/>
      <c r="I291" s="10" t="s">
        <v>8</v>
      </c>
      <c r="J291" s="9">
        <v>42825</v>
      </c>
      <c r="K291" s="11">
        <v>39</v>
      </c>
      <c r="L291" s="10" t="s">
        <v>8</v>
      </c>
      <c r="M291" s="9">
        <v>43555</v>
      </c>
      <c r="N291" s="11" t="s">
        <v>287</v>
      </c>
      <c r="O291" s="9">
        <f>M291+365*2</f>
        <v>44285</v>
      </c>
      <c r="P291" s="23" t="str">
        <f t="shared" si="8"/>
        <v>дистанции на средствах передвижения (авто)</v>
      </c>
      <c r="Q291" s="5"/>
      <c r="R291" s="5"/>
      <c r="S291" s="47" t="e">
        <f>VLOOKUP($B291,[1]Лист1!$B$5:$G$100,5,0)</f>
        <v>#N/A</v>
      </c>
      <c r="T291" s="47" t="e">
        <f>VLOOKUP($B291,[1]Лист1!$B$5:$G$100,5,0)</f>
        <v>#N/A</v>
      </c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  <c r="GC291" s="5"/>
      <c r="GD291" s="5"/>
      <c r="GE291" s="5"/>
      <c r="GF291" s="5"/>
      <c r="GG291" s="5"/>
      <c r="GH291" s="5"/>
      <c r="GI291" s="5"/>
      <c r="GJ291" s="5"/>
      <c r="GK291" s="5"/>
      <c r="GL291" s="5"/>
      <c r="GM291" s="5"/>
      <c r="GN291" s="5"/>
      <c r="GO291" s="5"/>
      <c r="GP291" s="5"/>
      <c r="GQ291" s="5"/>
      <c r="GR291" s="5"/>
      <c r="GS291" s="5"/>
      <c r="GT291" s="5"/>
      <c r="GU291" s="5"/>
      <c r="GV291" s="5"/>
      <c r="GW291" s="5"/>
      <c r="GX291" s="5"/>
      <c r="GY291" s="5"/>
      <c r="GZ291" s="5"/>
      <c r="HA291" s="5"/>
      <c r="HB291" s="5"/>
      <c r="HC291" s="5"/>
      <c r="HD291" s="5"/>
      <c r="HE291" s="5"/>
      <c r="HF291" s="5"/>
      <c r="HG291" s="5"/>
      <c r="HH291" s="5"/>
      <c r="HI291" s="5"/>
      <c r="HJ291" s="5"/>
      <c r="HK291" s="5"/>
      <c r="HL291" s="5"/>
      <c r="HM291" s="5"/>
      <c r="HN291" s="5"/>
      <c r="HO291" s="5"/>
      <c r="HP291" s="5"/>
      <c r="HQ291" s="5"/>
      <c r="HR291" s="5"/>
      <c r="HS291" s="5"/>
      <c r="HT291" s="5"/>
      <c r="HU291" s="5"/>
      <c r="HV291" s="5"/>
      <c r="HW291" s="5"/>
      <c r="HX291" s="5"/>
      <c r="HY291" s="5"/>
      <c r="HZ291" s="5"/>
      <c r="IA291" s="5"/>
      <c r="IB291" s="5"/>
      <c r="IC291" s="5"/>
      <c r="ID291" s="5"/>
      <c r="IE291" s="5"/>
      <c r="IF291" s="5"/>
      <c r="IG291" s="5"/>
      <c r="IH291" s="5"/>
      <c r="II291" s="5"/>
      <c r="IJ291" s="5"/>
      <c r="IK291" s="5"/>
      <c r="IL291" s="5"/>
      <c r="IM291" s="5"/>
      <c r="IN291" s="5"/>
      <c r="IO291" s="5"/>
      <c r="IP291" s="5"/>
      <c r="IQ291" s="5"/>
      <c r="IR291" s="5"/>
      <c r="IS291" s="5"/>
      <c r="IT291" s="5"/>
      <c r="IU291" s="5"/>
      <c r="IV291" s="5"/>
    </row>
    <row r="292" spans="1:256" s="42" customFormat="1" x14ac:dyDescent="0.25">
      <c r="A292" s="6">
        <v>289</v>
      </c>
      <c r="B292" s="7" t="s">
        <v>201</v>
      </c>
      <c r="C292" s="7" t="str">
        <f>VLOOKUP(B292,[2]Лист1!$B$3:$E$532,1,0)</f>
        <v>Токарев Александр Александрович</v>
      </c>
      <c r="D292" s="7" t="str">
        <f>VLOOKUP(C292,[2]Лист1!$B$3:$E$532,3,0)</f>
        <v>спортивный туризм</v>
      </c>
      <c r="E292" s="7">
        <v>1994</v>
      </c>
      <c r="F292" s="7">
        <v>26</v>
      </c>
      <c r="G292" s="24" t="s">
        <v>10</v>
      </c>
      <c r="H292" s="24"/>
      <c r="I292" s="10" t="s">
        <v>8</v>
      </c>
      <c r="J292" s="9">
        <v>43349</v>
      </c>
      <c r="K292" s="11" t="s">
        <v>34</v>
      </c>
      <c r="L292" s="10" t="s">
        <v>8</v>
      </c>
      <c r="M292" s="9">
        <v>43349</v>
      </c>
      <c r="N292" s="11" t="s">
        <v>34</v>
      </c>
      <c r="O292" s="9">
        <f>M292+365*2</f>
        <v>44079</v>
      </c>
      <c r="P292" s="23" t="str">
        <f t="shared" si="8"/>
        <v>дистанции пешеходные</v>
      </c>
      <c r="Q292" s="5"/>
      <c r="R292" s="5"/>
      <c r="S292" s="47">
        <f>VLOOKUP($B292,[1]Лист1!$B$5:$G$100,5,0)</f>
        <v>103</v>
      </c>
      <c r="T292" s="47">
        <f>VLOOKUP($B292,[1]Лист1!$B$5:$G$100,5,0)</f>
        <v>103</v>
      </c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  <c r="FS292" s="5"/>
      <c r="FT292" s="5"/>
      <c r="FU292" s="5"/>
      <c r="FV292" s="5"/>
      <c r="FW292" s="5"/>
      <c r="FX292" s="5"/>
      <c r="FY292" s="5"/>
      <c r="FZ292" s="5"/>
      <c r="GA292" s="5"/>
      <c r="GB292" s="5"/>
      <c r="GC292" s="5"/>
      <c r="GD292" s="5"/>
      <c r="GE292" s="5"/>
      <c r="GF292" s="5"/>
      <c r="GG292" s="5"/>
      <c r="GH292" s="5"/>
      <c r="GI292" s="5"/>
      <c r="GJ292" s="5"/>
      <c r="GK292" s="5"/>
      <c r="GL292" s="5"/>
      <c r="GM292" s="5"/>
      <c r="GN292" s="5"/>
      <c r="GO292" s="5"/>
      <c r="GP292" s="5"/>
      <c r="GQ292" s="5"/>
      <c r="GR292" s="5"/>
      <c r="GS292" s="5"/>
      <c r="GT292" s="5"/>
      <c r="GU292" s="5"/>
      <c r="GV292" s="5"/>
      <c r="GW292" s="5"/>
      <c r="GX292" s="5"/>
      <c r="GY292" s="5"/>
      <c r="GZ292" s="5"/>
      <c r="HA292" s="5"/>
      <c r="HB292" s="5"/>
      <c r="HC292" s="5"/>
      <c r="HD292" s="5"/>
      <c r="HE292" s="5"/>
      <c r="HF292" s="5"/>
      <c r="HG292" s="5"/>
      <c r="HH292" s="5"/>
      <c r="HI292" s="5"/>
      <c r="HJ292" s="5"/>
      <c r="HK292" s="5"/>
      <c r="HL292" s="5"/>
      <c r="HM292" s="5"/>
      <c r="HN292" s="5"/>
      <c r="HO292" s="5"/>
      <c r="HP292" s="5"/>
      <c r="HQ292" s="5"/>
      <c r="HR292" s="5"/>
      <c r="HS292" s="5"/>
      <c r="HT292" s="5"/>
      <c r="HU292" s="5"/>
      <c r="HV292" s="5"/>
      <c r="HW292" s="5"/>
      <c r="HX292" s="5"/>
      <c r="HY292" s="5"/>
      <c r="HZ292" s="5"/>
      <c r="IA292" s="5"/>
      <c r="IB292" s="5"/>
      <c r="IC292" s="5"/>
      <c r="ID292" s="5"/>
      <c r="IE292" s="5"/>
      <c r="IF292" s="5"/>
      <c r="IG292" s="5"/>
      <c r="IH292" s="5"/>
      <c r="II292" s="5"/>
      <c r="IJ292" s="5"/>
      <c r="IK292" s="5"/>
      <c r="IL292" s="5"/>
      <c r="IM292" s="5"/>
      <c r="IN292" s="5"/>
      <c r="IO292" s="5"/>
      <c r="IP292" s="5"/>
      <c r="IQ292" s="5"/>
      <c r="IR292" s="5"/>
      <c r="IS292" s="5"/>
      <c r="IT292" s="5"/>
      <c r="IU292" s="5"/>
      <c r="IV292" s="5"/>
    </row>
    <row r="293" spans="1:256" s="42" customFormat="1" x14ac:dyDescent="0.25">
      <c r="A293" s="6">
        <v>290</v>
      </c>
      <c r="B293" s="7" t="s">
        <v>202</v>
      </c>
      <c r="C293" s="7" t="str">
        <f>VLOOKUP(B293,[2]Лист1!$B$3:$E$532,1,0)</f>
        <v>Толокнов Виктор Николаевич</v>
      </c>
      <c r="D293" s="7" t="str">
        <f>VLOOKUP(C293,[2]Лист1!$B$3:$E$532,3,0)</f>
        <v>спортивный туризм</v>
      </c>
      <c r="E293" s="7"/>
      <c r="F293" s="7"/>
      <c r="G293" s="24" t="s">
        <v>7</v>
      </c>
      <c r="H293" s="24"/>
      <c r="I293" s="10" t="s">
        <v>18</v>
      </c>
      <c r="J293" s="11">
        <v>2001</v>
      </c>
      <c r="K293" s="11"/>
      <c r="L293" s="10" t="s">
        <v>266</v>
      </c>
      <c r="M293" s="9"/>
      <c r="N293" s="11"/>
      <c r="O293" s="9"/>
      <c r="P293" s="23" t="str">
        <f t="shared" si="8"/>
        <v/>
      </c>
      <c r="Q293" s="5"/>
      <c r="R293" s="5"/>
      <c r="S293" s="47" t="e">
        <f>VLOOKUP($B293,[1]Лист1!$B$5:$G$100,5,0)</f>
        <v>#N/A</v>
      </c>
      <c r="T293" s="47" t="e">
        <f>VLOOKUP($B293,[1]Лист1!$B$5:$G$100,5,0)</f>
        <v>#N/A</v>
      </c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  <c r="FS293" s="5"/>
      <c r="FT293" s="5"/>
      <c r="FU293" s="5"/>
      <c r="FV293" s="5"/>
      <c r="FW293" s="5"/>
      <c r="FX293" s="5"/>
      <c r="FY293" s="5"/>
      <c r="FZ293" s="5"/>
      <c r="GA293" s="5"/>
      <c r="GB293" s="5"/>
      <c r="GC293" s="5"/>
      <c r="GD293" s="5"/>
      <c r="GE293" s="5"/>
      <c r="GF293" s="5"/>
      <c r="GG293" s="5"/>
      <c r="GH293" s="5"/>
      <c r="GI293" s="5"/>
      <c r="GJ293" s="5"/>
      <c r="GK293" s="5"/>
      <c r="GL293" s="5"/>
      <c r="GM293" s="5"/>
      <c r="GN293" s="5"/>
      <c r="GO293" s="5"/>
      <c r="GP293" s="5"/>
      <c r="GQ293" s="5"/>
      <c r="GR293" s="5"/>
      <c r="GS293" s="5"/>
      <c r="GT293" s="5"/>
      <c r="GU293" s="5"/>
      <c r="GV293" s="5"/>
      <c r="GW293" s="5"/>
      <c r="GX293" s="5"/>
      <c r="GY293" s="5"/>
      <c r="GZ293" s="5"/>
      <c r="HA293" s="5"/>
      <c r="HB293" s="5"/>
      <c r="HC293" s="5"/>
      <c r="HD293" s="5"/>
      <c r="HE293" s="5"/>
      <c r="HF293" s="5"/>
      <c r="HG293" s="5"/>
      <c r="HH293" s="5"/>
      <c r="HI293" s="5"/>
      <c r="HJ293" s="5"/>
      <c r="HK293" s="5"/>
      <c r="HL293" s="5"/>
      <c r="HM293" s="5"/>
      <c r="HN293" s="5"/>
      <c r="HO293" s="5"/>
      <c r="HP293" s="5"/>
      <c r="HQ293" s="5"/>
      <c r="HR293" s="5"/>
      <c r="HS293" s="5"/>
      <c r="HT293" s="5"/>
      <c r="HU293" s="5"/>
      <c r="HV293" s="5"/>
      <c r="HW293" s="5"/>
      <c r="HX293" s="5"/>
      <c r="HY293" s="5"/>
      <c r="HZ293" s="5"/>
      <c r="IA293" s="5"/>
      <c r="IB293" s="5"/>
      <c r="IC293" s="5"/>
      <c r="ID293" s="5"/>
      <c r="IE293" s="5"/>
      <c r="IF293" s="5"/>
      <c r="IG293" s="5"/>
      <c r="IH293" s="5"/>
      <c r="II293" s="5"/>
      <c r="IJ293" s="5"/>
      <c r="IK293" s="5"/>
      <c r="IL293" s="5"/>
      <c r="IM293" s="5"/>
      <c r="IN293" s="5"/>
      <c r="IO293" s="5"/>
      <c r="IP293" s="5"/>
      <c r="IQ293" s="5"/>
      <c r="IR293" s="5"/>
      <c r="IS293" s="5"/>
      <c r="IT293" s="5"/>
      <c r="IU293" s="5"/>
      <c r="IV293" s="5"/>
    </row>
    <row r="294" spans="1:256" s="42" customFormat="1" x14ac:dyDescent="0.25">
      <c r="A294" s="6">
        <v>291</v>
      </c>
      <c r="B294" s="7" t="s">
        <v>203</v>
      </c>
      <c r="C294" s="7" t="str">
        <f>VLOOKUP(B294,[2]Лист1!$B$3:$E$532,1,0)</f>
        <v>Трай Людмила Николаевна</v>
      </c>
      <c r="D294" s="7" t="str">
        <f>VLOOKUP(C294,[2]Лист1!$B$3:$E$532,3,0)</f>
        <v>спортивный туризм</v>
      </c>
      <c r="E294" s="7">
        <v>1993</v>
      </c>
      <c r="F294" s="7">
        <v>27</v>
      </c>
      <c r="G294" s="24" t="s">
        <v>10</v>
      </c>
      <c r="H294" s="24"/>
      <c r="I294" s="10" t="s">
        <v>8</v>
      </c>
      <c r="J294" s="9">
        <v>42097</v>
      </c>
      <c r="K294" s="8">
        <v>1174</v>
      </c>
      <c r="L294" s="10" t="s">
        <v>18</v>
      </c>
      <c r="M294" s="9">
        <v>43511</v>
      </c>
      <c r="N294" s="11" t="s">
        <v>25</v>
      </c>
      <c r="O294" s="9">
        <f>M294+365*2</f>
        <v>44241</v>
      </c>
      <c r="P294" s="23" t="str">
        <f t="shared" si="8"/>
        <v>дистанции пешеходные</v>
      </c>
      <c r="Q294" s="5"/>
      <c r="R294" s="5"/>
      <c r="S294" s="47">
        <f>VLOOKUP($B294,[1]Лист1!$B$5:$G$100,5,0)</f>
        <v>6</v>
      </c>
      <c r="T294" s="47">
        <f>VLOOKUP($B294,[1]Лист1!$B$5:$G$100,5,0)</f>
        <v>6</v>
      </c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  <c r="GC294" s="5"/>
      <c r="GD294" s="5"/>
      <c r="GE294" s="5"/>
      <c r="GF294" s="5"/>
      <c r="GG294" s="5"/>
      <c r="GH294" s="5"/>
      <c r="GI294" s="5"/>
      <c r="GJ294" s="5"/>
      <c r="GK294" s="5"/>
      <c r="GL294" s="5"/>
      <c r="GM294" s="5"/>
      <c r="GN294" s="5"/>
      <c r="GO294" s="5"/>
      <c r="GP294" s="5"/>
      <c r="GQ294" s="5"/>
      <c r="GR294" s="5"/>
      <c r="GS294" s="5"/>
      <c r="GT294" s="5"/>
      <c r="GU294" s="5"/>
      <c r="GV294" s="5"/>
      <c r="GW294" s="5"/>
      <c r="GX294" s="5"/>
      <c r="GY294" s="5"/>
      <c r="GZ294" s="5"/>
      <c r="HA294" s="5"/>
      <c r="HB294" s="5"/>
      <c r="HC294" s="5"/>
      <c r="HD294" s="5"/>
      <c r="HE294" s="5"/>
      <c r="HF294" s="5"/>
      <c r="HG294" s="5"/>
      <c r="HH294" s="5"/>
      <c r="HI294" s="5"/>
      <c r="HJ294" s="5"/>
      <c r="HK294" s="5"/>
      <c r="HL294" s="5"/>
      <c r="HM294" s="5"/>
      <c r="HN294" s="5"/>
      <c r="HO294" s="5"/>
      <c r="HP294" s="5"/>
      <c r="HQ294" s="5"/>
      <c r="HR294" s="5"/>
      <c r="HS294" s="5"/>
      <c r="HT294" s="5"/>
      <c r="HU294" s="5"/>
      <c r="HV294" s="5"/>
      <c r="HW294" s="5"/>
      <c r="HX294" s="5"/>
      <c r="HY294" s="5"/>
      <c r="HZ294" s="5"/>
      <c r="IA294" s="5"/>
      <c r="IB294" s="5"/>
      <c r="IC294" s="5"/>
      <c r="ID294" s="5"/>
      <c r="IE294" s="5"/>
      <c r="IF294" s="5"/>
      <c r="IG294" s="5"/>
      <c r="IH294" s="5"/>
      <c r="II294" s="5"/>
      <c r="IJ294" s="5"/>
      <c r="IK294" s="5"/>
      <c r="IL294" s="5"/>
      <c r="IM294" s="5"/>
      <c r="IN294" s="5"/>
      <c r="IO294" s="5"/>
      <c r="IP294" s="5"/>
      <c r="IQ294" s="5"/>
      <c r="IR294" s="5"/>
      <c r="IS294" s="5"/>
      <c r="IT294" s="5"/>
      <c r="IU294" s="5"/>
      <c r="IV294" s="5"/>
    </row>
    <row r="295" spans="1:256" s="42" customFormat="1" x14ac:dyDescent="0.25">
      <c r="A295" s="6">
        <v>292</v>
      </c>
      <c r="B295" s="44" t="s">
        <v>204</v>
      </c>
      <c r="C295" s="7" t="str">
        <f>VLOOKUP(B295,[2]Лист1!$B$3:$E$532,1,0)</f>
        <v>Трикозов Виктор Михайлович</v>
      </c>
      <c r="D295" s="7" t="str">
        <f>VLOOKUP(C295,[2]Лист1!$B$3:$E$532,3,0)</f>
        <v>спортивный туризм</v>
      </c>
      <c r="E295" s="7">
        <v>1988</v>
      </c>
      <c r="F295" s="7">
        <v>32</v>
      </c>
      <c r="G295" s="24" t="s">
        <v>10</v>
      </c>
      <c r="H295" s="24"/>
      <c r="I295" s="10" t="s">
        <v>15</v>
      </c>
      <c r="J295" s="9">
        <v>42865</v>
      </c>
      <c r="K295" s="8">
        <v>59</v>
      </c>
      <c r="L295" s="10" t="s">
        <v>15</v>
      </c>
      <c r="M295" s="54">
        <v>43614</v>
      </c>
      <c r="N295" s="11" t="s">
        <v>41</v>
      </c>
      <c r="O295" s="9">
        <f>M295+365</f>
        <v>43979</v>
      </c>
      <c r="P295" s="23" t="str">
        <f t="shared" si="8"/>
        <v>дистанции пешеходные</v>
      </c>
      <c r="Q295" s="5"/>
      <c r="R295" s="5"/>
      <c r="S295" s="47" t="e">
        <f>VLOOKUP($B295,[1]Лист1!$B$5:$G$100,5,0)</f>
        <v>#N/A</v>
      </c>
      <c r="T295" s="47" t="e">
        <f>VLOOKUP($B295,[1]Лист1!$B$5:$G$100,5,0)</f>
        <v>#N/A</v>
      </c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  <c r="FS295" s="5"/>
      <c r="FT295" s="5"/>
      <c r="FU295" s="5"/>
      <c r="FV295" s="5"/>
      <c r="FW295" s="5"/>
      <c r="FX295" s="5"/>
      <c r="FY295" s="5"/>
      <c r="FZ295" s="5"/>
      <c r="GA295" s="5"/>
      <c r="GB295" s="5"/>
      <c r="GC295" s="5"/>
      <c r="GD295" s="5"/>
      <c r="GE295" s="5"/>
      <c r="GF295" s="5"/>
      <c r="GG295" s="5"/>
      <c r="GH295" s="5"/>
      <c r="GI295" s="5"/>
      <c r="GJ295" s="5"/>
      <c r="GK295" s="5"/>
      <c r="GL295" s="5"/>
      <c r="GM295" s="5"/>
      <c r="GN295" s="5"/>
      <c r="GO295" s="5"/>
      <c r="GP295" s="5"/>
      <c r="GQ295" s="5"/>
      <c r="GR295" s="5"/>
      <c r="GS295" s="5"/>
      <c r="GT295" s="5"/>
      <c r="GU295" s="5"/>
      <c r="GV295" s="5"/>
      <c r="GW295" s="5"/>
      <c r="GX295" s="5"/>
      <c r="GY295" s="5"/>
      <c r="GZ295" s="5"/>
      <c r="HA295" s="5"/>
      <c r="HB295" s="5"/>
      <c r="HC295" s="5"/>
      <c r="HD295" s="5"/>
      <c r="HE295" s="5"/>
      <c r="HF295" s="5"/>
      <c r="HG295" s="5"/>
      <c r="HH295" s="5"/>
      <c r="HI295" s="5"/>
      <c r="HJ295" s="5"/>
      <c r="HK295" s="5"/>
      <c r="HL295" s="5"/>
      <c r="HM295" s="5"/>
      <c r="HN295" s="5"/>
      <c r="HO295" s="5"/>
      <c r="HP295" s="5"/>
      <c r="HQ295" s="5"/>
      <c r="HR295" s="5"/>
      <c r="HS295" s="5"/>
      <c r="HT295" s="5"/>
      <c r="HU295" s="5"/>
      <c r="HV295" s="5"/>
      <c r="HW295" s="5"/>
      <c r="HX295" s="5"/>
      <c r="HY295" s="5"/>
      <c r="HZ295" s="5"/>
      <c r="IA295" s="5"/>
      <c r="IB295" s="5"/>
      <c r="IC295" s="5"/>
      <c r="ID295" s="5"/>
      <c r="IE295" s="5"/>
      <c r="IF295" s="5"/>
      <c r="IG295" s="5"/>
      <c r="IH295" s="5"/>
      <c r="II295" s="5"/>
      <c r="IJ295" s="5"/>
      <c r="IK295" s="5"/>
      <c r="IL295" s="5"/>
      <c r="IM295" s="5"/>
      <c r="IN295" s="5"/>
      <c r="IO295" s="5"/>
      <c r="IP295" s="5"/>
      <c r="IQ295" s="5"/>
      <c r="IR295" s="5"/>
      <c r="IS295" s="5"/>
      <c r="IT295" s="5"/>
      <c r="IU295" s="5"/>
      <c r="IV295" s="5"/>
    </row>
    <row r="296" spans="1:256" s="42" customFormat="1" x14ac:dyDescent="0.25">
      <c r="A296" s="6">
        <v>293</v>
      </c>
      <c r="B296" s="24" t="s">
        <v>260</v>
      </c>
      <c r="C296" s="7" t="str">
        <f>VLOOKUP(B296,[2]Лист1!$B$3:$E$532,1,0)</f>
        <v>Трубач Дмитрий Романович</v>
      </c>
      <c r="D296" s="7">
        <f>VLOOKUP(C296,[2]Лист1!$B$3:$E$532,3,0)</f>
        <v>0</v>
      </c>
      <c r="E296" s="7">
        <v>0</v>
      </c>
      <c r="F296" s="7">
        <v>2020</v>
      </c>
      <c r="G296" s="24" t="s">
        <v>10</v>
      </c>
      <c r="H296" s="24"/>
      <c r="I296" s="10" t="s">
        <v>15</v>
      </c>
      <c r="J296" s="9">
        <v>43349</v>
      </c>
      <c r="K296" s="11" t="s">
        <v>34</v>
      </c>
      <c r="L296" s="10" t="s">
        <v>266</v>
      </c>
      <c r="M296" s="9"/>
      <c r="N296" s="11"/>
      <c r="O296" s="9"/>
      <c r="P296" s="23" t="str">
        <f t="shared" si="8"/>
        <v/>
      </c>
      <c r="Q296" s="5"/>
      <c r="R296" s="5"/>
      <c r="S296" s="47" t="e">
        <f>VLOOKUP($B296,[1]Лист1!$B$5:$G$100,5,0)</f>
        <v>#N/A</v>
      </c>
      <c r="T296" s="47" t="e">
        <f>VLOOKUP($B296,[1]Лист1!$B$5:$G$100,5,0)</f>
        <v>#N/A</v>
      </c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  <c r="FS296" s="5"/>
      <c r="FT296" s="5"/>
      <c r="FU296" s="5"/>
      <c r="FV296" s="5"/>
      <c r="FW296" s="5"/>
      <c r="FX296" s="5"/>
      <c r="FY296" s="5"/>
      <c r="FZ296" s="5"/>
      <c r="GA296" s="5"/>
      <c r="GB296" s="5"/>
      <c r="GC296" s="5"/>
      <c r="GD296" s="5"/>
      <c r="GE296" s="5"/>
      <c r="GF296" s="5"/>
      <c r="GG296" s="5"/>
      <c r="GH296" s="5"/>
      <c r="GI296" s="5"/>
      <c r="GJ296" s="5"/>
      <c r="GK296" s="5"/>
      <c r="GL296" s="5"/>
      <c r="GM296" s="5"/>
      <c r="GN296" s="5"/>
      <c r="GO296" s="5"/>
      <c r="GP296" s="5"/>
      <c r="GQ296" s="5"/>
      <c r="GR296" s="5"/>
      <c r="GS296" s="5"/>
      <c r="GT296" s="5"/>
      <c r="GU296" s="5"/>
      <c r="GV296" s="5"/>
      <c r="GW296" s="5"/>
      <c r="GX296" s="5"/>
      <c r="GY296" s="5"/>
      <c r="GZ296" s="5"/>
      <c r="HA296" s="5"/>
      <c r="HB296" s="5"/>
      <c r="HC296" s="5"/>
      <c r="HD296" s="5"/>
      <c r="HE296" s="5"/>
      <c r="HF296" s="5"/>
      <c r="HG296" s="5"/>
      <c r="HH296" s="5"/>
      <c r="HI296" s="5"/>
      <c r="HJ296" s="5"/>
      <c r="HK296" s="5"/>
      <c r="HL296" s="5"/>
      <c r="HM296" s="5"/>
      <c r="HN296" s="5"/>
      <c r="HO296" s="5"/>
      <c r="HP296" s="5"/>
      <c r="HQ296" s="5"/>
      <c r="HR296" s="5"/>
      <c r="HS296" s="5"/>
      <c r="HT296" s="5"/>
      <c r="HU296" s="5"/>
      <c r="HV296" s="5"/>
      <c r="HW296" s="5"/>
      <c r="HX296" s="5"/>
      <c r="HY296" s="5"/>
      <c r="HZ296" s="5"/>
      <c r="IA296" s="5"/>
      <c r="IB296" s="5"/>
      <c r="IC296" s="5"/>
      <c r="ID296" s="5"/>
      <c r="IE296" s="5"/>
      <c r="IF296" s="5"/>
      <c r="IG296" s="5"/>
      <c r="IH296" s="5"/>
      <c r="II296" s="5"/>
      <c r="IJ296" s="5"/>
      <c r="IK296" s="5"/>
      <c r="IL296" s="5"/>
      <c r="IM296" s="5"/>
      <c r="IN296" s="5"/>
      <c r="IO296" s="5"/>
      <c r="IP296" s="5"/>
      <c r="IQ296" s="5"/>
      <c r="IR296" s="5"/>
      <c r="IS296" s="5"/>
      <c r="IT296" s="5"/>
      <c r="IU296" s="5"/>
      <c r="IV296" s="5"/>
    </row>
    <row r="297" spans="1:256" s="42" customFormat="1" x14ac:dyDescent="0.25">
      <c r="A297" s="6">
        <v>294</v>
      </c>
      <c r="B297" s="24" t="s">
        <v>299</v>
      </c>
      <c r="C297" s="7" t="str">
        <f>VLOOKUP(B297,[2]Лист1!$B$3:$E$532,1,0)</f>
        <v>Турлыгина Ирина Юрьевна</v>
      </c>
      <c r="D297" s="7">
        <f>VLOOKUP(C297,[2]Лист1!$B$3:$E$532,3,0)</f>
        <v>0</v>
      </c>
      <c r="E297" s="7"/>
      <c r="F297" s="7"/>
      <c r="G297" s="24" t="s">
        <v>289</v>
      </c>
      <c r="H297" s="24"/>
      <c r="I297" s="10" t="s">
        <v>15</v>
      </c>
      <c r="J297" s="9">
        <v>43577</v>
      </c>
      <c r="K297" s="11" t="s">
        <v>301</v>
      </c>
      <c r="L297" s="10" t="s">
        <v>15</v>
      </c>
      <c r="M297" s="52">
        <v>43577</v>
      </c>
      <c r="N297" s="11" t="s">
        <v>301</v>
      </c>
      <c r="O297" s="9">
        <f>M297+365</f>
        <v>43942</v>
      </c>
      <c r="P297" s="23" t="str">
        <f t="shared" si="8"/>
        <v>дистанции на средствах передвижения (кони)</v>
      </c>
      <c r="Q297" s="5"/>
      <c r="R297" s="5"/>
      <c r="S297" s="47" t="e">
        <f>VLOOKUP($B297,[1]Лист1!$B$5:$G$100,5,0)</f>
        <v>#N/A</v>
      </c>
      <c r="T297" s="47" t="e">
        <f>VLOOKUP($B297,[1]Лист1!$B$5:$G$100,5,0)</f>
        <v>#N/A</v>
      </c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  <c r="FS297" s="5"/>
      <c r="FT297" s="5"/>
      <c r="FU297" s="5"/>
      <c r="FV297" s="5"/>
      <c r="FW297" s="5"/>
      <c r="FX297" s="5"/>
      <c r="FY297" s="5"/>
      <c r="FZ297" s="5"/>
      <c r="GA297" s="5"/>
      <c r="GB297" s="5"/>
      <c r="GC297" s="5"/>
      <c r="GD297" s="5"/>
      <c r="GE297" s="5"/>
      <c r="GF297" s="5"/>
      <c r="GG297" s="5"/>
      <c r="GH297" s="5"/>
      <c r="GI297" s="5"/>
      <c r="GJ297" s="5"/>
      <c r="GK297" s="5"/>
      <c r="GL297" s="5"/>
      <c r="GM297" s="5"/>
      <c r="GN297" s="5"/>
      <c r="GO297" s="5"/>
      <c r="GP297" s="5"/>
      <c r="GQ297" s="5"/>
      <c r="GR297" s="5"/>
      <c r="GS297" s="5"/>
      <c r="GT297" s="5"/>
      <c r="GU297" s="5"/>
      <c r="GV297" s="5"/>
      <c r="GW297" s="5"/>
      <c r="GX297" s="5"/>
      <c r="GY297" s="5"/>
      <c r="GZ297" s="5"/>
      <c r="HA297" s="5"/>
      <c r="HB297" s="5"/>
      <c r="HC297" s="5"/>
      <c r="HD297" s="5"/>
      <c r="HE297" s="5"/>
      <c r="HF297" s="5"/>
      <c r="HG297" s="5"/>
      <c r="HH297" s="5"/>
      <c r="HI297" s="5"/>
      <c r="HJ297" s="5"/>
      <c r="HK297" s="5"/>
      <c r="HL297" s="5"/>
      <c r="HM297" s="5"/>
      <c r="HN297" s="5"/>
      <c r="HO297" s="5"/>
      <c r="HP297" s="5"/>
      <c r="HQ297" s="5"/>
      <c r="HR297" s="5"/>
      <c r="HS297" s="5"/>
      <c r="HT297" s="5"/>
      <c r="HU297" s="5"/>
      <c r="HV297" s="5"/>
      <c r="HW297" s="5"/>
      <c r="HX297" s="5"/>
      <c r="HY297" s="5"/>
      <c r="HZ297" s="5"/>
      <c r="IA297" s="5"/>
      <c r="IB297" s="5"/>
      <c r="IC297" s="5"/>
      <c r="ID297" s="5"/>
      <c r="IE297" s="5"/>
      <c r="IF297" s="5"/>
      <c r="IG297" s="5"/>
      <c r="IH297" s="5"/>
      <c r="II297" s="5"/>
      <c r="IJ297" s="5"/>
      <c r="IK297" s="5"/>
      <c r="IL297" s="5"/>
      <c r="IM297" s="5"/>
      <c r="IN297" s="5"/>
      <c r="IO297" s="5"/>
      <c r="IP297" s="5"/>
      <c r="IQ297" s="5"/>
      <c r="IR297" s="5"/>
      <c r="IS297" s="5"/>
      <c r="IT297" s="5"/>
      <c r="IU297" s="5"/>
      <c r="IV297" s="5"/>
    </row>
    <row r="298" spans="1:256" s="42" customFormat="1" x14ac:dyDescent="0.25">
      <c r="A298" s="6">
        <v>295</v>
      </c>
      <c r="B298" s="24" t="s">
        <v>205</v>
      </c>
      <c r="C298" s="7" t="str">
        <f>VLOOKUP(B298,[2]Лист1!$B$3:$E$532,1,0)</f>
        <v>Тушевский Никита Сергеевич</v>
      </c>
      <c r="D298" s="7">
        <f>VLOOKUP(C298,[2]Лист1!$B$3:$E$532,3,0)</f>
        <v>0</v>
      </c>
      <c r="E298" s="7"/>
      <c r="F298" s="7"/>
      <c r="G298" s="24" t="s">
        <v>10</v>
      </c>
      <c r="H298" s="24"/>
      <c r="I298" s="10" t="s">
        <v>15</v>
      </c>
      <c r="J298" s="9">
        <v>43349</v>
      </c>
      <c r="K298" s="11" t="s">
        <v>34</v>
      </c>
      <c r="L298" s="10" t="s">
        <v>15</v>
      </c>
      <c r="M298" s="9">
        <v>43714</v>
      </c>
      <c r="N298" s="11" t="s">
        <v>364</v>
      </c>
      <c r="O298" s="9">
        <f>M298+365</f>
        <v>44079</v>
      </c>
      <c r="P298" s="23" t="str">
        <f t="shared" si="8"/>
        <v>дистанции пешеходные</v>
      </c>
      <c r="Q298" s="5"/>
      <c r="R298" s="5"/>
      <c r="S298" s="47" t="e">
        <f>VLOOKUP($B298,[1]Лист1!$B$5:$G$100,5,0)</f>
        <v>#N/A</v>
      </c>
      <c r="T298" s="47" t="e">
        <f>VLOOKUP($B298,[1]Лист1!$B$5:$G$100,5,0)</f>
        <v>#N/A</v>
      </c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  <c r="FS298" s="5"/>
      <c r="FT298" s="5"/>
      <c r="FU298" s="5"/>
      <c r="FV298" s="5"/>
      <c r="FW298" s="5"/>
      <c r="FX298" s="5"/>
      <c r="FY298" s="5"/>
      <c r="FZ298" s="5"/>
      <c r="GA298" s="5"/>
      <c r="GB298" s="5"/>
      <c r="GC298" s="5"/>
      <c r="GD298" s="5"/>
      <c r="GE298" s="5"/>
      <c r="GF298" s="5"/>
      <c r="GG298" s="5"/>
      <c r="GH298" s="5"/>
      <c r="GI298" s="5"/>
      <c r="GJ298" s="5"/>
      <c r="GK298" s="5"/>
      <c r="GL298" s="5"/>
      <c r="GM298" s="5"/>
      <c r="GN298" s="5"/>
      <c r="GO298" s="5"/>
      <c r="GP298" s="5"/>
      <c r="GQ298" s="5"/>
      <c r="GR298" s="5"/>
      <c r="GS298" s="5"/>
      <c r="GT298" s="5"/>
      <c r="GU298" s="5"/>
      <c r="GV298" s="5"/>
      <c r="GW298" s="5"/>
      <c r="GX298" s="5"/>
      <c r="GY298" s="5"/>
      <c r="GZ298" s="5"/>
      <c r="HA298" s="5"/>
      <c r="HB298" s="5"/>
      <c r="HC298" s="5"/>
      <c r="HD298" s="5"/>
      <c r="HE298" s="5"/>
      <c r="HF298" s="5"/>
      <c r="HG298" s="5"/>
      <c r="HH298" s="5"/>
      <c r="HI298" s="5"/>
      <c r="HJ298" s="5"/>
      <c r="HK298" s="5"/>
      <c r="HL298" s="5"/>
      <c r="HM298" s="5"/>
      <c r="HN298" s="5"/>
      <c r="HO298" s="5"/>
      <c r="HP298" s="5"/>
      <c r="HQ298" s="5"/>
      <c r="HR298" s="5"/>
      <c r="HS298" s="5"/>
      <c r="HT298" s="5"/>
      <c r="HU298" s="5"/>
      <c r="HV298" s="5"/>
      <c r="HW298" s="5"/>
      <c r="HX298" s="5"/>
      <c r="HY298" s="5"/>
      <c r="HZ298" s="5"/>
      <c r="IA298" s="5"/>
      <c r="IB298" s="5"/>
      <c r="IC298" s="5"/>
      <c r="ID298" s="5"/>
      <c r="IE298" s="5"/>
      <c r="IF298" s="5"/>
      <c r="IG298" s="5"/>
      <c r="IH298" s="5"/>
      <c r="II298" s="5"/>
      <c r="IJ298" s="5"/>
      <c r="IK298" s="5"/>
      <c r="IL298" s="5"/>
      <c r="IM298" s="5"/>
      <c r="IN298" s="5"/>
      <c r="IO298" s="5"/>
      <c r="IP298" s="5"/>
      <c r="IQ298" s="5"/>
      <c r="IR298" s="5"/>
      <c r="IS298" s="5"/>
      <c r="IT298" s="5"/>
      <c r="IU298" s="5"/>
      <c r="IV298" s="5"/>
    </row>
    <row r="299" spans="1:256" s="42" customFormat="1" x14ac:dyDescent="0.25">
      <c r="A299" s="6">
        <v>296</v>
      </c>
      <c r="B299" s="24" t="s">
        <v>398</v>
      </c>
      <c r="C299" s="7" t="e">
        <f>VLOOKUP(B299,[2]Лист1!$B$3:$E$532,1,0)</f>
        <v>#N/A</v>
      </c>
      <c r="D299" s="7" t="e">
        <f>VLOOKUP(C299,[2]Лист1!$B$3:$E$532,3,0)</f>
        <v>#N/A</v>
      </c>
      <c r="E299" s="7"/>
      <c r="F299" s="7"/>
      <c r="G299" s="24" t="s">
        <v>315</v>
      </c>
      <c r="H299" s="24"/>
      <c r="I299" s="10" t="s">
        <v>15</v>
      </c>
      <c r="J299" s="12">
        <v>43892</v>
      </c>
      <c r="K299" s="11" t="s">
        <v>381</v>
      </c>
      <c r="L299" s="10" t="s">
        <v>15</v>
      </c>
      <c r="M299" s="9">
        <v>43892</v>
      </c>
      <c r="N299" s="11" t="s">
        <v>381</v>
      </c>
      <c r="O299" s="9">
        <f>M299+365</f>
        <v>44257</v>
      </c>
      <c r="P299" s="23" t="str">
        <f t="shared" si="8"/>
        <v>маршруты</v>
      </c>
      <c r="Q299" s="5"/>
      <c r="R299" s="5"/>
      <c r="S299" s="47" t="e">
        <f>VLOOKUP($B299,[1]Лист1!$B$5:$G$100,5,0)</f>
        <v>#N/A</v>
      </c>
      <c r="T299" s="47" t="e">
        <f>VLOOKUP($B299,[1]Лист1!$B$5:$G$100,5,0)</f>
        <v>#N/A</v>
      </c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  <c r="FS299" s="5"/>
      <c r="FT299" s="5"/>
      <c r="FU299" s="5"/>
      <c r="FV299" s="5"/>
      <c r="FW299" s="5"/>
      <c r="FX299" s="5"/>
      <c r="FY299" s="5"/>
      <c r="FZ299" s="5"/>
      <c r="GA299" s="5"/>
      <c r="GB299" s="5"/>
      <c r="GC299" s="5"/>
      <c r="GD299" s="5"/>
      <c r="GE299" s="5"/>
      <c r="GF299" s="5"/>
      <c r="GG299" s="5"/>
      <c r="GH299" s="5"/>
      <c r="GI299" s="5"/>
      <c r="GJ299" s="5"/>
      <c r="GK299" s="5"/>
      <c r="GL299" s="5"/>
      <c r="GM299" s="5"/>
      <c r="GN299" s="5"/>
      <c r="GO299" s="5"/>
      <c r="GP299" s="5"/>
      <c r="GQ299" s="5"/>
      <c r="GR299" s="5"/>
      <c r="GS299" s="5"/>
      <c r="GT299" s="5"/>
      <c r="GU299" s="5"/>
      <c r="GV299" s="5"/>
      <c r="GW299" s="5"/>
      <c r="GX299" s="5"/>
      <c r="GY299" s="5"/>
      <c r="GZ299" s="5"/>
      <c r="HA299" s="5"/>
      <c r="HB299" s="5"/>
      <c r="HC299" s="5"/>
      <c r="HD299" s="5"/>
      <c r="HE299" s="5"/>
      <c r="HF299" s="5"/>
      <c r="HG299" s="5"/>
      <c r="HH299" s="5"/>
      <c r="HI299" s="5"/>
      <c r="HJ299" s="5"/>
      <c r="HK299" s="5"/>
      <c r="HL299" s="5"/>
      <c r="HM299" s="5"/>
      <c r="HN299" s="5"/>
      <c r="HO299" s="5"/>
      <c r="HP299" s="5"/>
      <c r="HQ299" s="5"/>
      <c r="HR299" s="5"/>
      <c r="HS299" s="5"/>
      <c r="HT299" s="5"/>
      <c r="HU299" s="5"/>
      <c r="HV299" s="5"/>
      <c r="HW299" s="5"/>
      <c r="HX299" s="5"/>
      <c r="HY299" s="5"/>
      <c r="HZ299" s="5"/>
      <c r="IA299" s="5"/>
      <c r="IB299" s="5"/>
      <c r="IC299" s="5"/>
      <c r="ID299" s="5"/>
      <c r="IE299" s="5"/>
      <c r="IF299" s="5"/>
      <c r="IG299" s="5"/>
      <c r="IH299" s="5"/>
      <c r="II299" s="5"/>
      <c r="IJ299" s="5"/>
      <c r="IK299" s="5"/>
      <c r="IL299" s="5"/>
      <c r="IM299" s="5"/>
      <c r="IN299" s="5"/>
      <c r="IO299" s="5"/>
      <c r="IP299" s="5"/>
      <c r="IQ299" s="5"/>
      <c r="IR299" s="5"/>
      <c r="IS299" s="5"/>
      <c r="IT299" s="5"/>
      <c r="IU299" s="5"/>
      <c r="IV299" s="5"/>
    </row>
    <row r="300" spans="1:256" s="42" customFormat="1" x14ac:dyDescent="0.25">
      <c r="A300" s="6">
        <v>297</v>
      </c>
      <c r="B300" s="24" t="s">
        <v>312</v>
      </c>
      <c r="C300" s="7" t="str">
        <f>VLOOKUP(B300,[2]Лист1!$B$3:$E$532,1,0)</f>
        <v>Уколова Ольга Сергеевна</v>
      </c>
      <c r="D300" s="7">
        <f>VLOOKUP(C300,[2]Лист1!$B$3:$E$532,3,0)</f>
        <v>0</v>
      </c>
      <c r="E300" s="7"/>
      <c r="F300" s="7"/>
      <c r="G300" s="24" t="s">
        <v>7</v>
      </c>
      <c r="H300" s="24"/>
      <c r="I300" s="10" t="s">
        <v>15</v>
      </c>
      <c r="J300" s="9">
        <v>43577</v>
      </c>
      <c r="K300" s="11" t="s">
        <v>301</v>
      </c>
      <c r="L300" s="10" t="s">
        <v>15</v>
      </c>
      <c r="M300" s="52">
        <v>43577</v>
      </c>
      <c r="N300" s="11" t="s">
        <v>301</v>
      </c>
      <c r="O300" s="9">
        <f>M300+365</f>
        <v>43942</v>
      </c>
      <c r="P300" s="23" t="str">
        <f t="shared" si="8"/>
        <v>дистанции горные</v>
      </c>
      <c r="Q300" s="5"/>
      <c r="R300" s="5"/>
      <c r="S300" s="47" t="e">
        <f>VLOOKUP($B300,[1]Лист1!$B$5:$G$100,5,0)</f>
        <v>#N/A</v>
      </c>
      <c r="T300" s="47" t="e">
        <f>VLOOKUP($B300,[1]Лист1!$B$5:$G$100,5,0)</f>
        <v>#N/A</v>
      </c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  <c r="GC300" s="5"/>
      <c r="GD300" s="5"/>
      <c r="GE300" s="5"/>
      <c r="GF300" s="5"/>
      <c r="GG300" s="5"/>
      <c r="GH300" s="5"/>
      <c r="GI300" s="5"/>
      <c r="GJ300" s="5"/>
      <c r="GK300" s="5"/>
      <c r="GL300" s="5"/>
      <c r="GM300" s="5"/>
      <c r="GN300" s="5"/>
      <c r="GO300" s="5"/>
      <c r="GP300" s="5"/>
      <c r="GQ300" s="5"/>
      <c r="GR300" s="5"/>
      <c r="GS300" s="5"/>
      <c r="GT300" s="5"/>
      <c r="GU300" s="5"/>
      <c r="GV300" s="5"/>
      <c r="GW300" s="5"/>
      <c r="GX300" s="5"/>
      <c r="GY300" s="5"/>
      <c r="GZ300" s="5"/>
      <c r="HA300" s="5"/>
      <c r="HB300" s="5"/>
      <c r="HC300" s="5"/>
      <c r="HD300" s="5"/>
      <c r="HE300" s="5"/>
      <c r="HF300" s="5"/>
      <c r="HG300" s="5"/>
      <c r="HH300" s="5"/>
      <c r="HI300" s="5"/>
      <c r="HJ300" s="5"/>
      <c r="HK300" s="5"/>
      <c r="HL300" s="5"/>
      <c r="HM300" s="5"/>
      <c r="HN300" s="5"/>
      <c r="HO300" s="5"/>
      <c r="HP300" s="5"/>
      <c r="HQ300" s="5"/>
      <c r="HR300" s="5"/>
      <c r="HS300" s="5"/>
      <c r="HT300" s="5"/>
      <c r="HU300" s="5"/>
      <c r="HV300" s="5"/>
      <c r="HW300" s="5"/>
      <c r="HX300" s="5"/>
      <c r="HY300" s="5"/>
      <c r="HZ300" s="5"/>
      <c r="IA300" s="5"/>
      <c r="IB300" s="5"/>
      <c r="IC300" s="5"/>
      <c r="ID300" s="5"/>
      <c r="IE300" s="5"/>
      <c r="IF300" s="5"/>
      <c r="IG300" s="5"/>
      <c r="IH300" s="5"/>
      <c r="II300" s="5"/>
      <c r="IJ300" s="5"/>
      <c r="IK300" s="5"/>
      <c r="IL300" s="5"/>
      <c r="IM300" s="5"/>
      <c r="IN300" s="5"/>
      <c r="IO300" s="5"/>
      <c r="IP300" s="5"/>
      <c r="IQ300" s="5"/>
      <c r="IR300" s="5"/>
      <c r="IS300" s="5"/>
      <c r="IT300" s="5"/>
      <c r="IU300" s="5"/>
      <c r="IV300" s="5"/>
    </row>
    <row r="301" spans="1:256" s="42" customFormat="1" x14ac:dyDescent="0.25">
      <c r="A301" s="6">
        <v>298</v>
      </c>
      <c r="B301" s="7" t="s">
        <v>206</v>
      </c>
      <c r="C301" s="7" t="str">
        <f>VLOOKUP(B301,[2]Лист1!$B$3:$E$532,1,0)</f>
        <v>Ульянов Александр Олегович</v>
      </c>
      <c r="D301" s="7" t="str">
        <f>VLOOKUP(C301,[2]Лист1!$B$3:$E$532,3,0)</f>
        <v>спортивный туризм</v>
      </c>
      <c r="E301" s="7">
        <v>1972</v>
      </c>
      <c r="F301" s="7">
        <v>48</v>
      </c>
      <c r="G301" s="24" t="s">
        <v>10</v>
      </c>
      <c r="H301" s="24"/>
      <c r="I301" s="10" t="s">
        <v>8</v>
      </c>
      <c r="J301" s="9">
        <v>41697</v>
      </c>
      <c r="K301" s="8">
        <v>597</v>
      </c>
      <c r="L301" s="10" t="s">
        <v>8</v>
      </c>
      <c r="M301" s="9">
        <v>43511</v>
      </c>
      <c r="N301" s="11" t="s">
        <v>25</v>
      </c>
      <c r="O301" s="9">
        <f>M301+365*2</f>
        <v>44241</v>
      </c>
      <c r="P301" s="23" t="str">
        <f t="shared" si="8"/>
        <v>дистанции пешеходные</v>
      </c>
      <c r="Q301" s="5"/>
      <c r="R301" s="5"/>
      <c r="S301" s="47">
        <f>VLOOKUP($B301,[1]Лист1!$B$5:$G$100,5,0)</f>
        <v>20</v>
      </c>
      <c r="T301" s="47">
        <f>VLOOKUP($B301,[1]Лист1!$B$5:$G$100,5,0)</f>
        <v>20</v>
      </c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  <c r="FS301" s="5"/>
      <c r="FT301" s="5"/>
      <c r="FU301" s="5"/>
      <c r="FV301" s="5"/>
      <c r="FW301" s="5"/>
      <c r="FX301" s="5"/>
      <c r="FY301" s="5"/>
      <c r="FZ301" s="5"/>
      <c r="GA301" s="5"/>
      <c r="GB301" s="5"/>
      <c r="GC301" s="5"/>
      <c r="GD301" s="5"/>
      <c r="GE301" s="5"/>
      <c r="GF301" s="5"/>
      <c r="GG301" s="5"/>
      <c r="GH301" s="5"/>
      <c r="GI301" s="5"/>
      <c r="GJ301" s="5"/>
      <c r="GK301" s="5"/>
      <c r="GL301" s="5"/>
      <c r="GM301" s="5"/>
      <c r="GN301" s="5"/>
      <c r="GO301" s="5"/>
      <c r="GP301" s="5"/>
      <c r="GQ301" s="5"/>
      <c r="GR301" s="5"/>
      <c r="GS301" s="5"/>
      <c r="GT301" s="5"/>
      <c r="GU301" s="5"/>
      <c r="GV301" s="5"/>
      <c r="GW301" s="5"/>
      <c r="GX301" s="5"/>
      <c r="GY301" s="5"/>
      <c r="GZ301" s="5"/>
      <c r="HA301" s="5"/>
      <c r="HB301" s="5"/>
      <c r="HC301" s="5"/>
      <c r="HD301" s="5"/>
      <c r="HE301" s="5"/>
      <c r="HF301" s="5"/>
      <c r="HG301" s="5"/>
      <c r="HH301" s="5"/>
      <c r="HI301" s="5"/>
      <c r="HJ301" s="5"/>
      <c r="HK301" s="5"/>
      <c r="HL301" s="5"/>
      <c r="HM301" s="5"/>
      <c r="HN301" s="5"/>
      <c r="HO301" s="5"/>
      <c r="HP301" s="5"/>
      <c r="HQ301" s="5"/>
      <c r="HR301" s="5"/>
      <c r="HS301" s="5"/>
      <c r="HT301" s="5"/>
      <c r="HU301" s="5"/>
      <c r="HV301" s="5"/>
      <c r="HW301" s="5"/>
      <c r="HX301" s="5"/>
      <c r="HY301" s="5"/>
      <c r="HZ301" s="5"/>
      <c r="IA301" s="5"/>
      <c r="IB301" s="5"/>
      <c r="IC301" s="5"/>
      <c r="ID301" s="5"/>
      <c r="IE301" s="5"/>
      <c r="IF301" s="5"/>
      <c r="IG301" s="5"/>
      <c r="IH301" s="5"/>
      <c r="II301" s="5"/>
      <c r="IJ301" s="5"/>
      <c r="IK301" s="5"/>
      <c r="IL301" s="5"/>
      <c r="IM301" s="5"/>
      <c r="IN301" s="5"/>
      <c r="IO301" s="5"/>
      <c r="IP301" s="5"/>
      <c r="IQ301" s="5"/>
      <c r="IR301" s="5"/>
      <c r="IS301" s="5"/>
      <c r="IT301" s="5"/>
      <c r="IU301" s="5"/>
      <c r="IV301" s="5"/>
    </row>
    <row r="302" spans="1:256" s="42" customFormat="1" x14ac:dyDescent="0.25">
      <c r="A302" s="6">
        <v>299</v>
      </c>
      <c r="B302" s="7" t="s">
        <v>399</v>
      </c>
      <c r="C302" s="7" t="e">
        <f>VLOOKUP(B302,[2]Лист1!$B$3:$E$532,1,0)</f>
        <v>#N/A</v>
      </c>
      <c r="D302" s="7" t="e">
        <f>VLOOKUP(C302,[2]Лист1!$B$3:$E$532,3,0)</f>
        <v>#N/A</v>
      </c>
      <c r="E302" s="7"/>
      <c r="F302" s="7"/>
      <c r="G302" s="24" t="s">
        <v>32</v>
      </c>
      <c r="H302" s="24"/>
      <c r="I302" s="10" t="s">
        <v>15</v>
      </c>
      <c r="J302" s="12">
        <v>43892</v>
      </c>
      <c r="K302" s="11" t="s">
        <v>381</v>
      </c>
      <c r="L302" s="10" t="s">
        <v>15</v>
      </c>
      <c r="M302" s="9">
        <v>43892</v>
      </c>
      <c r="N302" s="11" t="s">
        <v>381</v>
      </c>
      <c r="O302" s="9">
        <f>M302+365</f>
        <v>44257</v>
      </c>
      <c r="P302" s="23" t="str">
        <f t="shared" si="8"/>
        <v>дистанции водные</v>
      </c>
      <c r="Q302" s="5"/>
      <c r="R302" s="5"/>
      <c r="S302" s="47" t="e">
        <f>VLOOKUP($B302,[1]Лист1!$B$5:$G$100,5,0)</f>
        <v>#N/A</v>
      </c>
      <c r="T302" s="47" t="e">
        <f>VLOOKUP($B302,[1]Лист1!$B$5:$G$100,5,0)</f>
        <v>#N/A</v>
      </c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  <c r="FS302" s="5"/>
      <c r="FT302" s="5"/>
      <c r="FU302" s="5"/>
      <c r="FV302" s="5"/>
      <c r="FW302" s="5"/>
      <c r="FX302" s="5"/>
      <c r="FY302" s="5"/>
      <c r="FZ302" s="5"/>
      <c r="GA302" s="5"/>
      <c r="GB302" s="5"/>
      <c r="GC302" s="5"/>
      <c r="GD302" s="5"/>
      <c r="GE302" s="5"/>
      <c r="GF302" s="5"/>
      <c r="GG302" s="5"/>
      <c r="GH302" s="5"/>
      <c r="GI302" s="5"/>
      <c r="GJ302" s="5"/>
      <c r="GK302" s="5"/>
      <c r="GL302" s="5"/>
      <c r="GM302" s="5"/>
      <c r="GN302" s="5"/>
      <c r="GO302" s="5"/>
      <c r="GP302" s="5"/>
      <c r="GQ302" s="5"/>
      <c r="GR302" s="5"/>
      <c r="GS302" s="5"/>
      <c r="GT302" s="5"/>
      <c r="GU302" s="5"/>
      <c r="GV302" s="5"/>
      <c r="GW302" s="5"/>
      <c r="GX302" s="5"/>
      <c r="GY302" s="5"/>
      <c r="GZ302" s="5"/>
      <c r="HA302" s="5"/>
      <c r="HB302" s="5"/>
      <c r="HC302" s="5"/>
      <c r="HD302" s="5"/>
      <c r="HE302" s="5"/>
      <c r="HF302" s="5"/>
      <c r="HG302" s="5"/>
      <c r="HH302" s="5"/>
      <c r="HI302" s="5"/>
      <c r="HJ302" s="5"/>
      <c r="HK302" s="5"/>
      <c r="HL302" s="5"/>
      <c r="HM302" s="5"/>
      <c r="HN302" s="5"/>
      <c r="HO302" s="5"/>
      <c r="HP302" s="5"/>
      <c r="HQ302" s="5"/>
      <c r="HR302" s="5"/>
      <c r="HS302" s="5"/>
      <c r="HT302" s="5"/>
      <c r="HU302" s="5"/>
      <c r="HV302" s="5"/>
      <c r="HW302" s="5"/>
      <c r="HX302" s="5"/>
      <c r="HY302" s="5"/>
      <c r="HZ302" s="5"/>
      <c r="IA302" s="5"/>
      <c r="IB302" s="5"/>
      <c r="IC302" s="5"/>
      <c r="ID302" s="5"/>
      <c r="IE302" s="5"/>
      <c r="IF302" s="5"/>
      <c r="IG302" s="5"/>
      <c r="IH302" s="5"/>
      <c r="II302" s="5"/>
      <c r="IJ302" s="5"/>
      <c r="IK302" s="5"/>
      <c r="IL302" s="5"/>
      <c r="IM302" s="5"/>
      <c r="IN302" s="5"/>
      <c r="IO302" s="5"/>
      <c r="IP302" s="5"/>
      <c r="IQ302" s="5"/>
      <c r="IR302" s="5"/>
      <c r="IS302" s="5"/>
      <c r="IT302" s="5"/>
      <c r="IU302" s="5"/>
      <c r="IV302" s="5"/>
    </row>
    <row r="303" spans="1:256" s="42" customFormat="1" x14ac:dyDescent="0.25">
      <c r="A303" s="6">
        <v>300</v>
      </c>
      <c r="B303" s="7" t="s">
        <v>207</v>
      </c>
      <c r="C303" s="7" t="str">
        <f>VLOOKUP(B303,[2]Лист1!$B$3:$E$532,1,0)</f>
        <v>Ушкалов Максим Евгеньевич</v>
      </c>
      <c r="D303" s="7" t="str">
        <f>VLOOKUP(C303,[2]Лист1!$B$3:$E$532,3,0)</f>
        <v>спортивный туризм</v>
      </c>
      <c r="E303" s="7">
        <v>1988</v>
      </c>
      <c r="F303" s="7">
        <v>32</v>
      </c>
      <c r="G303" s="24" t="s">
        <v>10</v>
      </c>
      <c r="H303" s="24"/>
      <c r="I303" s="10" t="s">
        <v>15</v>
      </c>
      <c r="J303" s="9">
        <v>41697</v>
      </c>
      <c r="K303" s="8">
        <v>597</v>
      </c>
      <c r="L303" s="10" t="s">
        <v>15</v>
      </c>
      <c r="M303" s="9">
        <v>43876</v>
      </c>
      <c r="N303" s="11" t="s">
        <v>378</v>
      </c>
      <c r="O303" s="9">
        <f>M303+365</f>
        <v>44241</v>
      </c>
      <c r="P303" s="23" t="str">
        <f t="shared" si="8"/>
        <v>дистанции пешеходные</v>
      </c>
      <c r="Q303" s="5"/>
      <c r="R303" s="5"/>
      <c r="S303" s="47">
        <f>VLOOKUP($B303,[1]Лист1!$B$5:$G$100,5,0)</f>
        <v>0</v>
      </c>
      <c r="T303" s="47">
        <f>VLOOKUP($B303,[1]Лист1!$B$5:$G$100,5,0)</f>
        <v>0</v>
      </c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  <c r="FS303" s="5"/>
      <c r="FT303" s="5"/>
      <c r="FU303" s="5"/>
      <c r="FV303" s="5"/>
      <c r="FW303" s="5"/>
      <c r="FX303" s="5"/>
      <c r="FY303" s="5"/>
      <c r="FZ303" s="5"/>
      <c r="GA303" s="5"/>
      <c r="GB303" s="5"/>
      <c r="GC303" s="5"/>
      <c r="GD303" s="5"/>
      <c r="GE303" s="5"/>
      <c r="GF303" s="5"/>
      <c r="GG303" s="5"/>
      <c r="GH303" s="5"/>
      <c r="GI303" s="5"/>
      <c r="GJ303" s="5"/>
      <c r="GK303" s="5"/>
      <c r="GL303" s="5"/>
      <c r="GM303" s="5"/>
      <c r="GN303" s="5"/>
      <c r="GO303" s="5"/>
      <c r="GP303" s="5"/>
      <c r="GQ303" s="5"/>
      <c r="GR303" s="5"/>
      <c r="GS303" s="5"/>
      <c r="GT303" s="5"/>
      <c r="GU303" s="5"/>
      <c r="GV303" s="5"/>
      <c r="GW303" s="5"/>
      <c r="GX303" s="5"/>
      <c r="GY303" s="5"/>
      <c r="GZ303" s="5"/>
      <c r="HA303" s="5"/>
      <c r="HB303" s="5"/>
      <c r="HC303" s="5"/>
      <c r="HD303" s="5"/>
      <c r="HE303" s="5"/>
      <c r="HF303" s="5"/>
      <c r="HG303" s="5"/>
      <c r="HH303" s="5"/>
      <c r="HI303" s="5"/>
      <c r="HJ303" s="5"/>
      <c r="HK303" s="5"/>
      <c r="HL303" s="5"/>
      <c r="HM303" s="5"/>
      <c r="HN303" s="5"/>
      <c r="HO303" s="5"/>
      <c r="HP303" s="5"/>
      <c r="HQ303" s="5"/>
      <c r="HR303" s="5"/>
      <c r="HS303" s="5"/>
      <c r="HT303" s="5"/>
      <c r="HU303" s="5"/>
      <c r="HV303" s="5"/>
      <c r="HW303" s="5"/>
      <c r="HX303" s="5"/>
      <c r="HY303" s="5"/>
      <c r="HZ303" s="5"/>
      <c r="IA303" s="5"/>
      <c r="IB303" s="5"/>
      <c r="IC303" s="5"/>
      <c r="ID303" s="5"/>
      <c r="IE303" s="5"/>
      <c r="IF303" s="5"/>
      <c r="IG303" s="5"/>
      <c r="IH303" s="5"/>
      <c r="II303" s="5"/>
      <c r="IJ303" s="5"/>
      <c r="IK303" s="5"/>
      <c r="IL303" s="5"/>
      <c r="IM303" s="5"/>
      <c r="IN303" s="5"/>
      <c r="IO303" s="5"/>
      <c r="IP303" s="5"/>
      <c r="IQ303" s="5"/>
      <c r="IR303" s="5"/>
      <c r="IS303" s="5"/>
      <c r="IT303" s="5"/>
      <c r="IU303" s="5"/>
      <c r="IV303" s="5"/>
    </row>
    <row r="304" spans="1:256" s="42" customFormat="1" x14ac:dyDescent="0.25">
      <c r="A304" s="6">
        <v>301</v>
      </c>
      <c r="B304" s="7" t="s">
        <v>208</v>
      </c>
      <c r="C304" s="7" t="str">
        <f>VLOOKUP(B304,[2]Лист1!$B$3:$E$532,1,0)</f>
        <v>Федоров Данил Евгеньевич</v>
      </c>
      <c r="D304" s="7" t="str">
        <f>VLOOKUP(C304,[2]Лист1!$B$3:$E$532,3,0)</f>
        <v>спортивный туризм</v>
      </c>
      <c r="E304" s="7">
        <v>1997</v>
      </c>
      <c r="F304" s="7">
        <v>23</v>
      </c>
      <c r="G304" s="24" t="s">
        <v>10</v>
      </c>
      <c r="H304" s="24"/>
      <c r="I304" s="10" t="s">
        <v>18</v>
      </c>
      <c r="J304" s="9">
        <v>43563</v>
      </c>
      <c r="K304" s="8" t="s">
        <v>285</v>
      </c>
      <c r="L304" s="10" t="s">
        <v>18</v>
      </c>
      <c r="M304" s="9">
        <v>43563</v>
      </c>
      <c r="N304" s="8" t="s">
        <v>285</v>
      </c>
      <c r="O304" s="9">
        <f>M304+365*2</f>
        <v>44293</v>
      </c>
      <c r="P304" s="23" t="str">
        <f t="shared" si="8"/>
        <v>дистанции пешеходные</v>
      </c>
      <c r="Q304" s="5"/>
      <c r="R304" s="5"/>
      <c r="S304" s="47">
        <f>VLOOKUP($B304,[1]Лист1!$B$5:$G$100,5,0)</f>
        <v>114</v>
      </c>
      <c r="T304" s="47">
        <f>VLOOKUP($B304,[1]Лист1!$B$5:$G$100,5,0)</f>
        <v>114</v>
      </c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  <c r="GC304" s="5"/>
      <c r="GD304" s="5"/>
      <c r="GE304" s="5"/>
      <c r="GF304" s="5"/>
      <c r="GG304" s="5"/>
      <c r="GH304" s="5"/>
      <c r="GI304" s="5"/>
      <c r="GJ304" s="5"/>
      <c r="GK304" s="5"/>
      <c r="GL304" s="5"/>
      <c r="GM304" s="5"/>
      <c r="GN304" s="5"/>
      <c r="GO304" s="5"/>
      <c r="GP304" s="5"/>
      <c r="GQ304" s="5"/>
      <c r="GR304" s="5"/>
      <c r="GS304" s="5"/>
      <c r="GT304" s="5"/>
      <c r="GU304" s="5"/>
      <c r="GV304" s="5"/>
      <c r="GW304" s="5"/>
      <c r="GX304" s="5"/>
      <c r="GY304" s="5"/>
      <c r="GZ304" s="5"/>
      <c r="HA304" s="5"/>
      <c r="HB304" s="5"/>
      <c r="HC304" s="5"/>
      <c r="HD304" s="5"/>
      <c r="HE304" s="5"/>
      <c r="HF304" s="5"/>
      <c r="HG304" s="5"/>
      <c r="HH304" s="5"/>
      <c r="HI304" s="5"/>
      <c r="HJ304" s="5"/>
      <c r="HK304" s="5"/>
      <c r="HL304" s="5"/>
      <c r="HM304" s="5"/>
      <c r="HN304" s="5"/>
      <c r="HO304" s="5"/>
      <c r="HP304" s="5"/>
      <c r="HQ304" s="5"/>
      <c r="HR304" s="5"/>
      <c r="HS304" s="5"/>
      <c r="HT304" s="5"/>
      <c r="HU304" s="5"/>
      <c r="HV304" s="5"/>
      <c r="HW304" s="5"/>
      <c r="HX304" s="5"/>
      <c r="HY304" s="5"/>
      <c r="HZ304" s="5"/>
      <c r="IA304" s="5"/>
      <c r="IB304" s="5"/>
      <c r="IC304" s="5"/>
      <c r="ID304" s="5"/>
      <c r="IE304" s="5"/>
      <c r="IF304" s="5"/>
      <c r="IG304" s="5"/>
      <c r="IH304" s="5"/>
      <c r="II304" s="5"/>
      <c r="IJ304" s="5"/>
      <c r="IK304" s="5"/>
      <c r="IL304" s="5"/>
      <c r="IM304" s="5"/>
      <c r="IN304" s="5"/>
      <c r="IO304" s="5"/>
      <c r="IP304" s="5"/>
      <c r="IQ304" s="5"/>
      <c r="IR304" s="5"/>
      <c r="IS304" s="5"/>
      <c r="IT304" s="5"/>
      <c r="IU304" s="5"/>
      <c r="IV304" s="5"/>
    </row>
    <row r="305" spans="1:256" s="42" customFormat="1" x14ac:dyDescent="0.25">
      <c r="A305" s="6">
        <v>302</v>
      </c>
      <c r="B305" s="7" t="s">
        <v>400</v>
      </c>
      <c r="C305" s="7" t="e">
        <f>VLOOKUP(B305,[2]Лист1!$B$3:$E$532,1,0)</f>
        <v>#N/A</v>
      </c>
      <c r="D305" s="7" t="e">
        <f>VLOOKUP(C305,[2]Лист1!$B$3:$E$532,3,0)</f>
        <v>#N/A</v>
      </c>
      <c r="E305" s="7"/>
      <c r="F305" s="7"/>
      <c r="G305" s="24" t="s">
        <v>315</v>
      </c>
      <c r="H305" s="24"/>
      <c r="I305" s="10" t="s">
        <v>15</v>
      </c>
      <c r="J305" s="12">
        <v>43892</v>
      </c>
      <c r="K305" s="11" t="s">
        <v>381</v>
      </c>
      <c r="L305" s="10" t="s">
        <v>15</v>
      </c>
      <c r="M305" s="9">
        <v>43892</v>
      </c>
      <c r="N305" s="11" t="s">
        <v>381</v>
      </c>
      <c r="O305" s="9">
        <f>M305+365</f>
        <v>44257</v>
      </c>
      <c r="P305" s="23" t="str">
        <f t="shared" si="8"/>
        <v>маршруты</v>
      </c>
      <c r="Q305" s="5"/>
      <c r="R305" s="5"/>
      <c r="S305" s="47" t="e">
        <f>VLOOKUP($B305,[1]Лист1!$B$5:$G$100,5,0)</f>
        <v>#N/A</v>
      </c>
      <c r="T305" s="47" t="e">
        <f>VLOOKUP($B305,[1]Лист1!$B$5:$G$100,5,0)</f>
        <v>#N/A</v>
      </c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  <c r="FS305" s="5"/>
      <c r="FT305" s="5"/>
      <c r="FU305" s="5"/>
      <c r="FV305" s="5"/>
      <c r="FW305" s="5"/>
      <c r="FX305" s="5"/>
      <c r="FY305" s="5"/>
      <c r="FZ305" s="5"/>
      <c r="GA305" s="5"/>
      <c r="GB305" s="5"/>
      <c r="GC305" s="5"/>
      <c r="GD305" s="5"/>
      <c r="GE305" s="5"/>
      <c r="GF305" s="5"/>
      <c r="GG305" s="5"/>
      <c r="GH305" s="5"/>
      <c r="GI305" s="5"/>
      <c r="GJ305" s="5"/>
      <c r="GK305" s="5"/>
      <c r="GL305" s="5"/>
      <c r="GM305" s="5"/>
      <c r="GN305" s="5"/>
      <c r="GO305" s="5"/>
      <c r="GP305" s="5"/>
      <c r="GQ305" s="5"/>
      <c r="GR305" s="5"/>
      <c r="GS305" s="5"/>
      <c r="GT305" s="5"/>
      <c r="GU305" s="5"/>
      <c r="GV305" s="5"/>
      <c r="GW305" s="5"/>
      <c r="GX305" s="5"/>
      <c r="GY305" s="5"/>
      <c r="GZ305" s="5"/>
      <c r="HA305" s="5"/>
      <c r="HB305" s="5"/>
      <c r="HC305" s="5"/>
      <c r="HD305" s="5"/>
      <c r="HE305" s="5"/>
      <c r="HF305" s="5"/>
      <c r="HG305" s="5"/>
      <c r="HH305" s="5"/>
      <c r="HI305" s="5"/>
      <c r="HJ305" s="5"/>
      <c r="HK305" s="5"/>
      <c r="HL305" s="5"/>
      <c r="HM305" s="5"/>
      <c r="HN305" s="5"/>
      <c r="HO305" s="5"/>
      <c r="HP305" s="5"/>
      <c r="HQ305" s="5"/>
      <c r="HR305" s="5"/>
      <c r="HS305" s="5"/>
      <c r="HT305" s="5"/>
      <c r="HU305" s="5"/>
      <c r="HV305" s="5"/>
      <c r="HW305" s="5"/>
      <c r="HX305" s="5"/>
      <c r="HY305" s="5"/>
      <c r="HZ305" s="5"/>
      <c r="IA305" s="5"/>
      <c r="IB305" s="5"/>
      <c r="IC305" s="5"/>
      <c r="ID305" s="5"/>
      <c r="IE305" s="5"/>
      <c r="IF305" s="5"/>
      <c r="IG305" s="5"/>
      <c r="IH305" s="5"/>
      <c r="II305" s="5"/>
      <c r="IJ305" s="5"/>
      <c r="IK305" s="5"/>
      <c r="IL305" s="5"/>
      <c r="IM305" s="5"/>
      <c r="IN305" s="5"/>
      <c r="IO305" s="5"/>
      <c r="IP305" s="5"/>
      <c r="IQ305" s="5"/>
      <c r="IR305" s="5"/>
      <c r="IS305" s="5"/>
      <c r="IT305" s="5"/>
      <c r="IU305" s="5"/>
      <c r="IV305" s="5"/>
    </row>
    <row r="306" spans="1:256" s="42" customFormat="1" x14ac:dyDescent="0.25">
      <c r="A306" s="6">
        <v>303</v>
      </c>
      <c r="B306" s="7" t="s">
        <v>209</v>
      </c>
      <c r="C306" s="7" t="str">
        <f>VLOOKUP(B306,[2]Лист1!$B$3:$E$532,1,0)</f>
        <v>Федотов Алексей Евгеньевич</v>
      </c>
      <c r="D306" s="7" t="str">
        <f>VLOOKUP(C306,[2]Лист1!$B$3:$E$532,3,0)</f>
        <v>спортивный туризм</v>
      </c>
      <c r="E306" s="7">
        <v>1982</v>
      </c>
      <c r="F306" s="7">
        <v>38</v>
      </c>
      <c r="G306" s="24" t="s">
        <v>10</v>
      </c>
      <c r="H306" s="24"/>
      <c r="I306" s="10" t="s">
        <v>8</v>
      </c>
      <c r="J306" s="9">
        <v>41345</v>
      </c>
      <c r="K306" s="8">
        <v>717</v>
      </c>
      <c r="L306" s="10" t="s">
        <v>8</v>
      </c>
      <c r="M306" s="9">
        <v>43511</v>
      </c>
      <c r="N306" s="11" t="s">
        <v>25</v>
      </c>
      <c r="O306" s="9">
        <f>M306+365*2</f>
        <v>44241</v>
      </c>
      <c r="P306" s="23" t="str">
        <f t="shared" si="8"/>
        <v>дистанции пешеходные</v>
      </c>
      <c r="Q306" s="5"/>
      <c r="R306" s="5"/>
      <c r="S306" s="47">
        <f>VLOOKUP($B306,[1]Лист1!$B$5:$G$100,5,0)</f>
        <v>168</v>
      </c>
      <c r="T306" s="47">
        <f>VLOOKUP($B306,[1]Лист1!$B$5:$G$100,5,0)</f>
        <v>168</v>
      </c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  <c r="GC306" s="5"/>
      <c r="GD306" s="5"/>
      <c r="GE306" s="5"/>
      <c r="GF306" s="5"/>
      <c r="GG306" s="5"/>
      <c r="GH306" s="5"/>
      <c r="GI306" s="5"/>
      <c r="GJ306" s="5"/>
      <c r="GK306" s="5"/>
      <c r="GL306" s="5"/>
      <c r="GM306" s="5"/>
      <c r="GN306" s="5"/>
      <c r="GO306" s="5"/>
      <c r="GP306" s="5"/>
      <c r="GQ306" s="5"/>
      <c r="GR306" s="5"/>
      <c r="GS306" s="5"/>
      <c r="GT306" s="5"/>
      <c r="GU306" s="5"/>
      <c r="GV306" s="5"/>
      <c r="GW306" s="5"/>
      <c r="GX306" s="5"/>
      <c r="GY306" s="5"/>
      <c r="GZ306" s="5"/>
      <c r="HA306" s="5"/>
      <c r="HB306" s="5"/>
      <c r="HC306" s="5"/>
      <c r="HD306" s="5"/>
      <c r="HE306" s="5"/>
      <c r="HF306" s="5"/>
      <c r="HG306" s="5"/>
      <c r="HH306" s="5"/>
      <c r="HI306" s="5"/>
      <c r="HJ306" s="5"/>
      <c r="HK306" s="5"/>
      <c r="HL306" s="5"/>
      <c r="HM306" s="5"/>
      <c r="HN306" s="5"/>
      <c r="HO306" s="5"/>
      <c r="HP306" s="5"/>
      <c r="HQ306" s="5"/>
      <c r="HR306" s="5"/>
      <c r="HS306" s="5"/>
      <c r="HT306" s="5"/>
      <c r="HU306" s="5"/>
      <c r="HV306" s="5"/>
      <c r="HW306" s="5"/>
      <c r="HX306" s="5"/>
      <c r="HY306" s="5"/>
      <c r="HZ306" s="5"/>
      <c r="IA306" s="5"/>
      <c r="IB306" s="5"/>
      <c r="IC306" s="5"/>
      <c r="ID306" s="5"/>
      <c r="IE306" s="5"/>
      <c r="IF306" s="5"/>
      <c r="IG306" s="5"/>
      <c r="IH306" s="5"/>
      <c r="II306" s="5"/>
      <c r="IJ306" s="5"/>
      <c r="IK306" s="5"/>
      <c r="IL306" s="5"/>
      <c r="IM306" s="5"/>
      <c r="IN306" s="5"/>
      <c r="IO306" s="5"/>
      <c r="IP306" s="5"/>
      <c r="IQ306" s="5"/>
      <c r="IR306" s="5"/>
      <c r="IS306" s="5"/>
      <c r="IT306" s="5"/>
      <c r="IU306" s="5"/>
      <c r="IV306" s="5"/>
    </row>
    <row r="307" spans="1:256" s="42" customFormat="1" x14ac:dyDescent="0.25">
      <c r="A307" s="6">
        <v>304</v>
      </c>
      <c r="B307" s="24" t="s">
        <v>210</v>
      </c>
      <c r="C307" s="7" t="str">
        <f>VLOOKUP(B307,[2]Лист1!$B$3:$E$532,1,0)</f>
        <v>Федотова Анна Александровна</v>
      </c>
      <c r="D307" s="7" t="str">
        <f>VLOOKUP(C307,[2]Лист1!$B$3:$E$532,3,0)</f>
        <v>спортивный туризм</v>
      </c>
      <c r="E307" s="7"/>
      <c r="F307" s="7"/>
      <c r="G307" s="24" t="s">
        <v>7</v>
      </c>
      <c r="H307" s="24" t="s">
        <v>354</v>
      </c>
      <c r="I307" s="10" t="s">
        <v>73</v>
      </c>
      <c r="J307" s="9">
        <v>43000</v>
      </c>
      <c r="K307" s="11" t="s">
        <v>359</v>
      </c>
      <c r="L307" s="10" t="s">
        <v>73</v>
      </c>
      <c r="M307" s="9">
        <v>43000</v>
      </c>
      <c r="N307" s="11" t="s">
        <v>359</v>
      </c>
      <c r="O307" s="9">
        <f>M307+365*4</f>
        <v>44460</v>
      </c>
      <c r="P307" s="23" t="str">
        <f t="shared" si="8"/>
        <v>дистанции горные</v>
      </c>
      <c r="Q307" s="5"/>
      <c r="R307" s="5"/>
      <c r="S307" s="47" t="e">
        <f>VLOOKUP($B307,[1]Лист1!$B$5:$G$100,5,0)</f>
        <v>#N/A</v>
      </c>
      <c r="T307" s="47" t="e">
        <f>VLOOKUP($B307,[1]Лист1!$B$5:$G$100,5,0)</f>
        <v>#N/A</v>
      </c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  <c r="FS307" s="5"/>
      <c r="FT307" s="5"/>
      <c r="FU307" s="5"/>
      <c r="FV307" s="5"/>
      <c r="FW307" s="5"/>
      <c r="FX307" s="5"/>
      <c r="FY307" s="5"/>
      <c r="FZ307" s="5"/>
      <c r="GA307" s="5"/>
      <c r="GB307" s="5"/>
      <c r="GC307" s="5"/>
      <c r="GD307" s="5"/>
      <c r="GE307" s="5"/>
      <c r="GF307" s="5"/>
      <c r="GG307" s="5"/>
      <c r="GH307" s="5"/>
      <c r="GI307" s="5"/>
      <c r="GJ307" s="5"/>
      <c r="GK307" s="5"/>
      <c r="GL307" s="5"/>
      <c r="GM307" s="5"/>
      <c r="GN307" s="5"/>
      <c r="GO307" s="5"/>
      <c r="GP307" s="5"/>
      <c r="GQ307" s="5"/>
      <c r="GR307" s="5"/>
      <c r="GS307" s="5"/>
      <c r="GT307" s="5"/>
      <c r="GU307" s="5"/>
      <c r="GV307" s="5"/>
      <c r="GW307" s="5"/>
      <c r="GX307" s="5"/>
      <c r="GY307" s="5"/>
      <c r="GZ307" s="5"/>
      <c r="HA307" s="5"/>
      <c r="HB307" s="5"/>
      <c r="HC307" s="5"/>
      <c r="HD307" s="5"/>
      <c r="HE307" s="5"/>
      <c r="HF307" s="5"/>
      <c r="HG307" s="5"/>
      <c r="HH307" s="5"/>
      <c r="HI307" s="5"/>
      <c r="HJ307" s="5"/>
      <c r="HK307" s="5"/>
      <c r="HL307" s="5"/>
      <c r="HM307" s="5"/>
      <c r="HN307" s="5"/>
      <c r="HO307" s="5"/>
      <c r="HP307" s="5"/>
      <c r="HQ307" s="5"/>
      <c r="HR307" s="5"/>
      <c r="HS307" s="5"/>
      <c r="HT307" s="5"/>
      <c r="HU307" s="5"/>
      <c r="HV307" s="5"/>
      <c r="HW307" s="5"/>
      <c r="HX307" s="5"/>
      <c r="HY307" s="5"/>
      <c r="HZ307" s="5"/>
      <c r="IA307" s="5"/>
      <c r="IB307" s="5"/>
      <c r="IC307" s="5"/>
      <c r="ID307" s="5"/>
      <c r="IE307" s="5"/>
      <c r="IF307" s="5"/>
      <c r="IG307" s="5"/>
      <c r="IH307" s="5"/>
      <c r="II307" s="5"/>
      <c r="IJ307" s="5"/>
      <c r="IK307" s="5"/>
      <c r="IL307" s="5"/>
      <c r="IM307" s="5"/>
      <c r="IN307" s="5"/>
      <c r="IO307" s="5"/>
      <c r="IP307" s="5"/>
      <c r="IQ307" s="5"/>
      <c r="IR307" s="5"/>
      <c r="IS307" s="5"/>
      <c r="IT307" s="5"/>
      <c r="IU307" s="5"/>
      <c r="IV307" s="5"/>
    </row>
    <row r="308" spans="1:256" s="42" customFormat="1" x14ac:dyDescent="0.25">
      <c r="A308" s="6">
        <v>305</v>
      </c>
      <c r="B308" s="24" t="s">
        <v>404</v>
      </c>
      <c r="C308" s="7" t="str">
        <f>VLOOKUP(B308,[2]Лист1!$B$3:$E$532,1,0)</f>
        <v>Федотова Евгения Андреевна</v>
      </c>
      <c r="D308" s="7" t="str">
        <f>VLOOKUP(C308,[2]Лист1!$B$3:$E$532,3,0)</f>
        <v>спортивный туризм</v>
      </c>
      <c r="E308" s="7"/>
      <c r="F308" s="7"/>
      <c r="G308" s="24" t="s">
        <v>315</v>
      </c>
      <c r="H308" s="24"/>
      <c r="I308" s="10" t="s">
        <v>18</v>
      </c>
      <c r="J308" s="12">
        <v>43892</v>
      </c>
      <c r="K308" s="11" t="s">
        <v>381</v>
      </c>
      <c r="L308" s="10" t="s">
        <v>18</v>
      </c>
      <c r="M308" s="12">
        <v>43892</v>
      </c>
      <c r="N308" s="11" t="s">
        <v>381</v>
      </c>
      <c r="O308" s="9">
        <f>M308+365*2</f>
        <v>44622</v>
      </c>
      <c r="P308" s="23" t="str">
        <f t="shared" si="8"/>
        <v>маршруты</v>
      </c>
      <c r="Q308" s="5"/>
      <c r="R308" s="5"/>
      <c r="S308" s="47" t="e">
        <f>VLOOKUP($B308,[1]Лист1!$B$5:$G$100,5,0)</f>
        <v>#N/A</v>
      </c>
      <c r="T308" s="47" t="e">
        <f>VLOOKUP($B308,[1]Лист1!$B$5:$G$100,5,0)</f>
        <v>#N/A</v>
      </c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  <c r="FS308" s="5"/>
      <c r="FT308" s="5"/>
      <c r="FU308" s="5"/>
      <c r="FV308" s="5"/>
      <c r="FW308" s="5"/>
      <c r="FX308" s="5"/>
      <c r="FY308" s="5"/>
      <c r="FZ308" s="5"/>
      <c r="GA308" s="5"/>
      <c r="GB308" s="5"/>
      <c r="GC308" s="5"/>
      <c r="GD308" s="5"/>
      <c r="GE308" s="5"/>
      <c r="GF308" s="5"/>
      <c r="GG308" s="5"/>
      <c r="GH308" s="5"/>
      <c r="GI308" s="5"/>
      <c r="GJ308" s="5"/>
      <c r="GK308" s="5"/>
      <c r="GL308" s="5"/>
      <c r="GM308" s="5"/>
      <c r="GN308" s="5"/>
      <c r="GO308" s="5"/>
      <c r="GP308" s="5"/>
      <c r="GQ308" s="5"/>
      <c r="GR308" s="5"/>
      <c r="GS308" s="5"/>
      <c r="GT308" s="5"/>
      <c r="GU308" s="5"/>
      <c r="GV308" s="5"/>
      <c r="GW308" s="5"/>
      <c r="GX308" s="5"/>
      <c r="GY308" s="5"/>
      <c r="GZ308" s="5"/>
      <c r="HA308" s="5"/>
      <c r="HB308" s="5"/>
      <c r="HC308" s="5"/>
      <c r="HD308" s="5"/>
      <c r="HE308" s="5"/>
      <c r="HF308" s="5"/>
      <c r="HG308" s="5"/>
      <c r="HH308" s="5"/>
      <c r="HI308" s="5"/>
      <c r="HJ308" s="5"/>
      <c r="HK308" s="5"/>
      <c r="HL308" s="5"/>
      <c r="HM308" s="5"/>
      <c r="HN308" s="5"/>
      <c r="HO308" s="5"/>
      <c r="HP308" s="5"/>
      <c r="HQ308" s="5"/>
      <c r="HR308" s="5"/>
      <c r="HS308" s="5"/>
      <c r="HT308" s="5"/>
      <c r="HU308" s="5"/>
      <c r="HV308" s="5"/>
      <c r="HW308" s="5"/>
      <c r="HX308" s="5"/>
      <c r="HY308" s="5"/>
      <c r="HZ308" s="5"/>
      <c r="IA308" s="5"/>
      <c r="IB308" s="5"/>
      <c r="IC308" s="5"/>
      <c r="ID308" s="5"/>
      <c r="IE308" s="5"/>
      <c r="IF308" s="5"/>
      <c r="IG308" s="5"/>
      <c r="IH308" s="5"/>
      <c r="II308" s="5"/>
      <c r="IJ308" s="5"/>
      <c r="IK308" s="5"/>
      <c r="IL308" s="5"/>
      <c r="IM308" s="5"/>
      <c r="IN308" s="5"/>
      <c r="IO308" s="5"/>
      <c r="IP308" s="5"/>
      <c r="IQ308" s="5"/>
      <c r="IR308" s="5"/>
      <c r="IS308" s="5"/>
      <c r="IT308" s="5"/>
      <c r="IU308" s="5"/>
      <c r="IV308" s="5"/>
    </row>
    <row r="309" spans="1:256" s="42" customFormat="1" x14ac:dyDescent="0.25">
      <c r="A309" s="6">
        <v>306</v>
      </c>
      <c r="B309" s="24" t="s">
        <v>246</v>
      </c>
      <c r="C309" s="7" t="str">
        <f>VLOOKUP(B309,[2]Лист1!$B$3:$E$532,1,0)</f>
        <v>Филиппова Маргарита Викторовна</v>
      </c>
      <c r="D309" s="7">
        <f>VLOOKUP(C309,[2]Лист1!$B$3:$E$532,3,0)</f>
        <v>0</v>
      </c>
      <c r="E309" s="7"/>
      <c r="F309" s="7"/>
      <c r="G309" s="24" t="s">
        <v>14</v>
      </c>
      <c r="H309" s="24"/>
      <c r="I309" s="10" t="s">
        <v>15</v>
      </c>
      <c r="J309" s="9">
        <v>43349</v>
      </c>
      <c r="K309" s="11" t="s">
        <v>34</v>
      </c>
      <c r="L309" s="10" t="s">
        <v>266</v>
      </c>
      <c r="M309" s="9"/>
      <c r="N309" s="11"/>
      <c r="O309" s="9"/>
      <c r="P309" s="23" t="str">
        <f t="shared" si="8"/>
        <v/>
      </c>
      <c r="Q309" s="5"/>
      <c r="R309" s="5"/>
      <c r="S309" s="47" t="e">
        <f>VLOOKUP($B309,[1]Лист1!$B$5:$G$100,5,0)</f>
        <v>#N/A</v>
      </c>
      <c r="T309" s="47" t="e">
        <f>VLOOKUP($B309,[1]Лист1!$B$5:$G$100,5,0)</f>
        <v>#N/A</v>
      </c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  <c r="GC309" s="5"/>
      <c r="GD309" s="5"/>
      <c r="GE309" s="5"/>
      <c r="GF309" s="5"/>
      <c r="GG309" s="5"/>
      <c r="GH309" s="5"/>
      <c r="GI309" s="5"/>
      <c r="GJ309" s="5"/>
      <c r="GK309" s="5"/>
      <c r="GL309" s="5"/>
      <c r="GM309" s="5"/>
      <c r="GN309" s="5"/>
      <c r="GO309" s="5"/>
      <c r="GP309" s="5"/>
      <c r="GQ309" s="5"/>
      <c r="GR309" s="5"/>
      <c r="GS309" s="5"/>
      <c r="GT309" s="5"/>
      <c r="GU309" s="5"/>
      <c r="GV309" s="5"/>
      <c r="GW309" s="5"/>
      <c r="GX309" s="5"/>
      <c r="GY309" s="5"/>
      <c r="GZ309" s="5"/>
      <c r="HA309" s="5"/>
      <c r="HB309" s="5"/>
      <c r="HC309" s="5"/>
      <c r="HD309" s="5"/>
      <c r="HE309" s="5"/>
      <c r="HF309" s="5"/>
      <c r="HG309" s="5"/>
      <c r="HH309" s="5"/>
      <c r="HI309" s="5"/>
      <c r="HJ309" s="5"/>
      <c r="HK309" s="5"/>
      <c r="HL309" s="5"/>
      <c r="HM309" s="5"/>
      <c r="HN309" s="5"/>
      <c r="HO309" s="5"/>
      <c r="HP309" s="5"/>
      <c r="HQ309" s="5"/>
      <c r="HR309" s="5"/>
      <c r="HS309" s="5"/>
      <c r="HT309" s="5"/>
      <c r="HU309" s="5"/>
      <c r="HV309" s="5"/>
      <c r="HW309" s="5"/>
      <c r="HX309" s="5"/>
      <c r="HY309" s="5"/>
      <c r="HZ309" s="5"/>
      <c r="IA309" s="5"/>
      <c r="IB309" s="5"/>
      <c r="IC309" s="5"/>
      <c r="ID309" s="5"/>
      <c r="IE309" s="5"/>
      <c r="IF309" s="5"/>
      <c r="IG309" s="5"/>
      <c r="IH309" s="5"/>
      <c r="II309" s="5"/>
      <c r="IJ309" s="5"/>
      <c r="IK309" s="5"/>
      <c r="IL309" s="5"/>
      <c r="IM309" s="5"/>
      <c r="IN309" s="5"/>
      <c r="IO309" s="5"/>
      <c r="IP309" s="5"/>
      <c r="IQ309" s="5"/>
      <c r="IR309" s="5"/>
      <c r="IS309" s="5"/>
      <c r="IT309" s="5"/>
      <c r="IU309" s="5"/>
      <c r="IV309" s="5"/>
    </row>
    <row r="310" spans="1:256" s="42" customFormat="1" x14ac:dyDescent="0.25">
      <c r="A310" s="6">
        <v>307</v>
      </c>
      <c r="B310" s="50" t="s">
        <v>211</v>
      </c>
      <c r="C310" s="7" t="str">
        <f>VLOOKUP(B310,[2]Лист1!$B$3:$E$532,1,0)</f>
        <v>Флоринская Ирина Игоревна</v>
      </c>
      <c r="D310" s="7" t="str">
        <f>VLOOKUP(C310,[2]Лист1!$B$3:$E$532,3,0)</f>
        <v>спортивный туризм</v>
      </c>
      <c r="E310" s="7">
        <v>1954</v>
      </c>
      <c r="F310" s="7">
        <v>66</v>
      </c>
      <c r="G310" s="24" t="s">
        <v>10</v>
      </c>
      <c r="H310" s="24"/>
      <c r="I310" s="10" t="s">
        <v>15</v>
      </c>
      <c r="J310" s="9">
        <v>43178</v>
      </c>
      <c r="K310" s="11">
        <v>49</v>
      </c>
      <c r="L310" s="10" t="s">
        <v>15</v>
      </c>
      <c r="M310" s="51">
        <v>43555</v>
      </c>
      <c r="N310" s="11" t="s">
        <v>287</v>
      </c>
      <c r="O310" s="9">
        <f>M310+365</f>
        <v>43920</v>
      </c>
      <c r="P310" s="23" t="str">
        <f t="shared" si="8"/>
        <v>дистанции пешеходные</v>
      </c>
      <c r="Q310" s="5"/>
      <c r="R310" s="48"/>
      <c r="S310" s="47">
        <f>VLOOKUP($B310,[1]Лист1!$B$5:$G$200,4,0)</f>
        <v>29</v>
      </c>
      <c r="T310" s="47">
        <f>VLOOKUP($B310,[1]Лист1!$B$5:$G$100,5,0)</f>
        <v>0</v>
      </c>
      <c r="U310" s="48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  <c r="FS310" s="5"/>
      <c r="FT310" s="5"/>
      <c r="FU310" s="5"/>
      <c r="FV310" s="5"/>
      <c r="FW310" s="5"/>
      <c r="FX310" s="5"/>
      <c r="FY310" s="5"/>
      <c r="FZ310" s="5"/>
      <c r="GA310" s="5"/>
      <c r="GB310" s="5"/>
      <c r="GC310" s="5"/>
      <c r="GD310" s="5"/>
      <c r="GE310" s="5"/>
      <c r="GF310" s="5"/>
      <c r="GG310" s="5"/>
      <c r="GH310" s="5"/>
      <c r="GI310" s="5"/>
      <c r="GJ310" s="5"/>
      <c r="GK310" s="5"/>
      <c r="GL310" s="5"/>
      <c r="GM310" s="5"/>
      <c r="GN310" s="5"/>
      <c r="GO310" s="5"/>
      <c r="GP310" s="5"/>
      <c r="GQ310" s="5"/>
      <c r="GR310" s="5"/>
      <c r="GS310" s="5"/>
      <c r="GT310" s="5"/>
      <c r="GU310" s="5"/>
      <c r="GV310" s="5"/>
      <c r="GW310" s="5"/>
      <c r="GX310" s="5"/>
      <c r="GY310" s="5"/>
      <c r="GZ310" s="5"/>
      <c r="HA310" s="5"/>
      <c r="HB310" s="5"/>
      <c r="HC310" s="5"/>
      <c r="HD310" s="5"/>
      <c r="HE310" s="5"/>
      <c r="HF310" s="5"/>
      <c r="HG310" s="5"/>
      <c r="HH310" s="5"/>
      <c r="HI310" s="5"/>
      <c r="HJ310" s="5"/>
      <c r="HK310" s="5"/>
      <c r="HL310" s="5"/>
      <c r="HM310" s="5"/>
      <c r="HN310" s="5"/>
      <c r="HO310" s="5"/>
      <c r="HP310" s="5"/>
      <c r="HQ310" s="5"/>
      <c r="HR310" s="5"/>
      <c r="HS310" s="5"/>
      <c r="HT310" s="5"/>
      <c r="HU310" s="5"/>
      <c r="HV310" s="5"/>
      <c r="HW310" s="5"/>
      <c r="HX310" s="5"/>
      <c r="HY310" s="5"/>
      <c r="HZ310" s="5"/>
      <c r="IA310" s="5"/>
      <c r="IB310" s="5"/>
      <c r="IC310" s="5"/>
      <c r="ID310" s="5"/>
      <c r="IE310" s="5"/>
      <c r="IF310" s="5"/>
      <c r="IG310" s="5"/>
      <c r="IH310" s="5"/>
      <c r="II310" s="5"/>
      <c r="IJ310" s="5"/>
      <c r="IK310" s="5"/>
      <c r="IL310" s="5"/>
      <c r="IM310" s="5"/>
      <c r="IN310" s="5"/>
      <c r="IO310" s="5"/>
      <c r="IP310" s="5"/>
      <c r="IQ310" s="5"/>
      <c r="IR310" s="5"/>
      <c r="IS310" s="5"/>
      <c r="IT310" s="5"/>
      <c r="IU310" s="5"/>
      <c r="IV310" s="5"/>
    </row>
    <row r="311" spans="1:256" s="42" customFormat="1" x14ac:dyDescent="0.25">
      <c r="A311" s="6">
        <v>308</v>
      </c>
      <c r="B311" s="24" t="s">
        <v>300</v>
      </c>
      <c r="C311" s="7" t="str">
        <f>VLOOKUP(B311,[2]Лист1!$B$3:$E$532,1,0)</f>
        <v>Фомина Анна Олеговна</v>
      </c>
      <c r="D311" s="7">
        <f>VLOOKUP(C311,[2]Лист1!$B$3:$E$532,3,0)</f>
        <v>0</v>
      </c>
      <c r="E311" s="7"/>
      <c r="F311" s="7"/>
      <c r="G311" s="24" t="s">
        <v>289</v>
      </c>
      <c r="H311" s="24"/>
      <c r="I311" s="10" t="s">
        <v>15</v>
      </c>
      <c r="J311" s="9">
        <v>43577</v>
      </c>
      <c r="K311" s="11" t="s">
        <v>301</v>
      </c>
      <c r="L311" s="10" t="s">
        <v>15</v>
      </c>
      <c r="M311" s="52">
        <v>43577</v>
      </c>
      <c r="N311" s="11" t="s">
        <v>301</v>
      </c>
      <c r="O311" s="9">
        <f>M311+365</f>
        <v>43942</v>
      </c>
      <c r="P311" s="23" t="str">
        <f t="shared" si="8"/>
        <v>дистанции на средствах передвижения (кони)</v>
      </c>
      <c r="Q311" s="5"/>
      <c r="R311" s="5"/>
      <c r="S311" s="47" t="e">
        <f>VLOOKUP($B311,[1]Лист1!$B$5:$G$100,5,0)</f>
        <v>#N/A</v>
      </c>
      <c r="T311" s="47" t="e">
        <f>VLOOKUP($B311,[1]Лист1!$B$5:$G$100,5,0)</f>
        <v>#N/A</v>
      </c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  <c r="FH311" s="5"/>
      <c r="FI311" s="5"/>
      <c r="FJ311" s="5"/>
      <c r="FK311" s="5"/>
      <c r="FL311" s="5"/>
      <c r="FM311" s="5"/>
      <c r="FN311" s="5"/>
      <c r="FO311" s="5"/>
      <c r="FP311" s="5"/>
      <c r="FQ311" s="5"/>
      <c r="FR311" s="5"/>
      <c r="FS311" s="5"/>
      <c r="FT311" s="5"/>
      <c r="FU311" s="5"/>
      <c r="FV311" s="5"/>
      <c r="FW311" s="5"/>
      <c r="FX311" s="5"/>
      <c r="FY311" s="5"/>
      <c r="FZ311" s="5"/>
      <c r="GA311" s="5"/>
      <c r="GB311" s="5"/>
      <c r="GC311" s="5"/>
      <c r="GD311" s="5"/>
      <c r="GE311" s="5"/>
      <c r="GF311" s="5"/>
      <c r="GG311" s="5"/>
      <c r="GH311" s="5"/>
      <c r="GI311" s="5"/>
      <c r="GJ311" s="5"/>
      <c r="GK311" s="5"/>
      <c r="GL311" s="5"/>
      <c r="GM311" s="5"/>
      <c r="GN311" s="5"/>
      <c r="GO311" s="5"/>
      <c r="GP311" s="5"/>
      <c r="GQ311" s="5"/>
      <c r="GR311" s="5"/>
      <c r="GS311" s="5"/>
      <c r="GT311" s="5"/>
      <c r="GU311" s="5"/>
      <c r="GV311" s="5"/>
      <c r="GW311" s="5"/>
      <c r="GX311" s="5"/>
      <c r="GY311" s="5"/>
      <c r="GZ311" s="5"/>
      <c r="HA311" s="5"/>
      <c r="HB311" s="5"/>
      <c r="HC311" s="5"/>
      <c r="HD311" s="5"/>
      <c r="HE311" s="5"/>
      <c r="HF311" s="5"/>
      <c r="HG311" s="5"/>
      <c r="HH311" s="5"/>
      <c r="HI311" s="5"/>
      <c r="HJ311" s="5"/>
      <c r="HK311" s="5"/>
      <c r="HL311" s="5"/>
      <c r="HM311" s="5"/>
      <c r="HN311" s="5"/>
      <c r="HO311" s="5"/>
      <c r="HP311" s="5"/>
      <c r="HQ311" s="5"/>
      <c r="HR311" s="5"/>
      <c r="HS311" s="5"/>
      <c r="HT311" s="5"/>
      <c r="HU311" s="5"/>
      <c r="HV311" s="5"/>
      <c r="HW311" s="5"/>
      <c r="HX311" s="5"/>
      <c r="HY311" s="5"/>
      <c r="HZ311" s="5"/>
      <c r="IA311" s="5"/>
      <c r="IB311" s="5"/>
      <c r="IC311" s="5"/>
      <c r="ID311" s="5"/>
      <c r="IE311" s="5"/>
      <c r="IF311" s="5"/>
      <c r="IG311" s="5"/>
      <c r="IH311" s="5"/>
      <c r="II311" s="5"/>
      <c r="IJ311" s="5"/>
      <c r="IK311" s="5"/>
      <c r="IL311" s="5"/>
      <c r="IM311" s="5"/>
      <c r="IN311" s="5"/>
      <c r="IO311" s="5"/>
      <c r="IP311" s="5"/>
      <c r="IQ311" s="5"/>
      <c r="IR311" s="5"/>
      <c r="IS311" s="5"/>
      <c r="IT311" s="5"/>
      <c r="IU311" s="5"/>
      <c r="IV311" s="5"/>
    </row>
    <row r="312" spans="1:256" s="42" customFormat="1" x14ac:dyDescent="0.25">
      <c r="A312" s="6">
        <v>309</v>
      </c>
      <c r="B312" s="24" t="s">
        <v>244</v>
      </c>
      <c r="C312" s="7" t="str">
        <f>VLOOKUP(B312,[2]Лист1!$B$3:$E$532,1,0)</f>
        <v>Хохлов Николай Сергеевич</v>
      </c>
      <c r="D312" s="7">
        <f>VLOOKUP(C312,[2]Лист1!$B$3:$E$532,3,0)</f>
        <v>0</v>
      </c>
      <c r="E312" s="7"/>
      <c r="F312" s="7"/>
      <c r="G312" s="24" t="s">
        <v>7</v>
      </c>
      <c r="H312" s="24"/>
      <c r="I312" s="10" t="s">
        <v>15</v>
      </c>
      <c r="J312" s="9">
        <v>43326</v>
      </c>
      <c r="K312" s="11" t="s">
        <v>362</v>
      </c>
      <c r="L312" s="10" t="s">
        <v>15</v>
      </c>
      <c r="M312" s="9">
        <v>43701</v>
      </c>
      <c r="N312" s="11" t="s">
        <v>366</v>
      </c>
      <c r="O312" s="9">
        <f>M312+365</f>
        <v>44066</v>
      </c>
      <c r="P312" s="23" t="str">
        <f t="shared" si="8"/>
        <v>дистанции горные</v>
      </c>
      <c r="Q312" s="5"/>
      <c r="R312" s="5"/>
      <c r="S312" s="47" t="e">
        <f>VLOOKUP($B312,[1]Лист1!$B$5:$G$100,5,0)</f>
        <v>#N/A</v>
      </c>
      <c r="T312" s="47" t="e">
        <f>VLOOKUP($B312,[1]Лист1!$B$5:$G$100,5,0)</f>
        <v>#N/A</v>
      </c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  <c r="GC312" s="5"/>
      <c r="GD312" s="5"/>
      <c r="GE312" s="5"/>
      <c r="GF312" s="5"/>
      <c r="GG312" s="5"/>
      <c r="GH312" s="5"/>
      <c r="GI312" s="5"/>
      <c r="GJ312" s="5"/>
      <c r="GK312" s="5"/>
      <c r="GL312" s="5"/>
      <c r="GM312" s="5"/>
      <c r="GN312" s="5"/>
      <c r="GO312" s="5"/>
      <c r="GP312" s="5"/>
      <c r="GQ312" s="5"/>
      <c r="GR312" s="5"/>
      <c r="GS312" s="5"/>
      <c r="GT312" s="5"/>
      <c r="GU312" s="5"/>
      <c r="GV312" s="5"/>
      <c r="GW312" s="5"/>
      <c r="GX312" s="5"/>
      <c r="GY312" s="5"/>
      <c r="GZ312" s="5"/>
      <c r="HA312" s="5"/>
      <c r="HB312" s="5"/>
      <c r="HC312" s="5"/>
      <c r="HD312" s="5"/>
      <c r="HE312" s="5"/>
      <c r="HF312" s="5"/>
      <c r="HG312" s="5"/>
      <c r="HH312" s="5"/>
      <c r="HI312" s="5"/>
      <c r="HJ312" s="5"/>
      <c r="HK312" s="5"/>
      <c r="HL312" s="5"/>
      <c r="HM312" s="5"/>
      <c r="HN312" s="5"/>
      <c r="HO312" s="5"/>
      <c r="HP312" s="5"/>
      <c r="HQ312" s="5"/>
      <c r="HR312" s="5"/>
      <c r="HS312" s="5"/>
      <c r="HT312" s="5"/>
      <c r="HU312" s="5"/>
      <c r="HV312" s="5"/>
      <c r="HW312" s="5"/>
      <c r="HX312" s="5"/>
      <c r="HY312" s="5"/>
      <c r="HZ312" s="5"/>
      <c r="IA312" s="5"/>
      <c r="IB312" s="5"/>
      <c r="IC312" s="5"/>
      <c r="ID312" s="5"/>
      <c r="IE312" s="5"/>
      <c r="IF312" s="5"/>
      <c r="IG312" s="5"/>
      <c r="IH312" s="5"/>
      <c r="II312" s="5"/>
      <c r="IJ312" s="5"/>
      <c r="IK312" s="5"/>
      <c r="IL312" s="5"/>
      <c r="IM312" s="5"/>
      <c r="IN312" s="5"/>
      <c r="IO312" s="5"/>
      <c r="IP312" s="5"/>
      <c r="IQ312" s="5"/>
      <c r="IR312" s="5"/>
      <c r="IS312" s="5"/>
      <c r="IT312" s="5"/>
      <c r="IU312" s="5"/>
      <c r="IV312" s="5"/>
    </row>
    <row r="313" spans="1:256" s="42" customFormat="1" x14ac:dyDescent="0.25">
      <c r="A313" s="6">
        <v>310</v>
      </c>
      <c r="B313" s="24" t="s">
        <v>212</v>
      </c>
      <c r="C313" s="7" t="str">
        <f>VLOOKUP(B313,[2]Лист1!$B$3:$E$532,1,0)</f>
        <v>Хугаев Анатолий Михайлович</v>
      </c>
      <c r="D313" s="7">
        <f>VLOOKUP(C313,[2]Лист1!$B$3:$E$532,3,0)</f>
        <v>0</v>
      </c>
      <c r="E313" s="7"/>
      <c r="F313" s="7"/>
      <c r="G313" s="24" t="s">
        <v>32</v>
      </c>
      <c r="H313" s="24"/>
      <c r="I313" s="10" t="s">
        <v>15</v>
      </c>
      <c r="J313" s="9">
        <v>43066</v>
      </c>
      <c r="K313" s="11">
        <v>237</v>
      </c>
      <c r="L313" s="10" t="s">
        <v>266</v>
      </c>
      <c r="M313" s="9"/>
      <c r="N313" s="11"/>
      <c r="O313" s="9"/>
      <c r="P313" s="23" t="str">
        <f t="shared" si="8"/>
        <v/>
      </c>
      <c r="Q313" s="5"/>
      <c r="R313" s="5"/>
      <c r="S313" s="47" t="e">
        <f>VLOOKUP($B313,[1]Лист1!$B$5:$G$100,5,0)</f>
        <v>#N/A</v>
      </c>
      <c r="T313" s="47" t="e">
        <f>VLOOKUP($B313,[1]Лист1!$B$5:$G$100,5,0)</f>
        <v>#N/A</v>
      </c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  <c r="GC313" s="5"/>
      <c r="GD313" s="5"/>
      <c r="GE313" s="5"/>
      <c r="GF313" s="5"/>
      <c r="GG313" s="5"/>
      <c r="GH313" s="5"/>
      <c r="GI313" s="5"/>
      <c r="GJ313" s="5"/>
      <c r="GK313" s="5"/>
      <c r="GL313" s="5"/>
      <c r="GM313" s="5"/>
      <c r="GN313" s="5"/>
      <c r="GO313" s="5"/>
      <c r="GP313" s="5"/>
      <c r="GQ313" s="5"/>
      <c r="GR313" s="5"/>
      <c r="GS313" s="5"/>
      <c r="GT313" s="5"/>
      <c r="GU313" s="5"/>
      <c r="GV313" s="5"/>
      <c r="GW313" s="5"/>
      <c r="GX313" s="5"/>
      <c r="GY313" s="5"/>
      <c r="GZ313" s="5"/>
      <c r="HA313" s="5"/>
      <c r="HB313" s="5"/>
      <c r="HC313" s="5"/>
      <c r="HD313" s="5"/>
      <c r="HE313" s="5"/>
      <c r="HF313" s="5"/>
      <c r="HG313" s="5"/>
      <c r="HH313" s="5"/>
      <c r="HI313" s="5"/>
      <c r="HJ313" s="5"/>
      <c r="HK313" s="5"/>
      <c r="HL313" s="5"/>
      <c r="HM313" s="5"/>
      <c r="HN313" s="5"/>
      <c r="HO313" s="5"/>
      <c r="HP313" s="5"/>
      <c r="HQ313" s="5"/>
      <c r="HR313" s="5"/>
      <c r="HS313" s="5"/>
      <c r="HT313" s="5"/>
      <c r="HU313" s="5"/>
      <c r="HV313" s="5"/>
      <c r="HW313" s="5"/>
      <c r="HX313" s="5"/>
      <c r="HY313" s="5"/>
      <c r="HZ313" s="5"/>
      <c r="IA313" s="5"/>
      <c r="IB313" s="5"/>
      <c r="IC313" s="5"/>
      <c r="ID313" s="5"/>
      <c r="IE313" s="5"/>
      <c r="IF313" s="5"/>
      <c r="IG313" s="5"/>
      <c r="IH313" s="5"/>
      <c r="II313" s="5"/>
      <c r="IJ313" s="5"/>
      <c r="IK313" s="5"/>
      <c r="IL313" s="5"/>
      <c r="IM313" s="5"/>
      <c r="IN313" s="5"/>
      <c r="IO313" s="5"/>
      <c r="IP313" s="5"/>
      <c r="IQ313" s="5"/>
      <c r="IR313" s="5"/>
      <c r="IS313" s="5"/>
      <c r="IT313" s="5"/>
      <c r="IU313" s="5"/>
      <c r="IV313" s="5"/>
    </row>
    <row r="314" spans="1:256" s="42" customFormat="1" x14ac:dyDescent="0.25">
      <c r="A314" s="6">
        <v>311</v>
      </c>
      <c r="B314" s="24" t="s">
        <v>213</v>
      </c>
      <c r="C314" s="7" t="str">
        <f>VLOOKUP(B314,[2]Лист1!$B$3:$E$532,1,0)</f>
        <v>Цибульский Алексей Викторович</v>
      </c>
      <c r="D314" s="7" t="str">
        <f>VLOOKUP(C314,[2]Лист1!$B$3:$E$532,3,0)</f>
        <v>спортивный туризм</v>
      </c>
      <c r="E314" s="7"/>
      <c r="F314" s="7"/>
      <c r="G314" s="24" t="s">
        <v>14</v>
      </c>
      <c r="H314" s="24"/>
      <c r="I314" s="10" t="s">
        <v>15</v>
      </c>
      <c r="J314" s="12">
        <v>42606</v>
      </c>
      <c r="K314" s="11">
        <v>167</v>
      </c>
      <c r="L314" s="10" t="s">
        <v>15</v>
      </c>
      <c r="M314" s="9">
        <v>43701</v>
      </c>
      <c r="N314" s="11" t="s">
        <v>366</v>
      </c>
      <c r="O314" s="9">
        <f>M314+365</f>
        <v>44066</v>
      </c>
      <c r="P314" s="23" t="str">
        <f t="shared" si="8"/>
        <v>дистанции на средствах передвижения (авто)</v>
      </c>
      <c r="Q314" s="5"/>
      <c r="R314" s="5"/>
      <c r="S314" s="47" t="e">
        <f>VLOOKUP($B314,[1]Лист1!$B$5:$G$100,5,0)</f>
        <v>#N/A</v>
      </c>
      <c r="T314" s="47" t="e">
        <f>VLOOKUP($B314,[1]Лист1!$B$5:$G$100,5,0)</f>
        <v>#N/A</v>
      </c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  <c r="GC314" s="5"/>
      <c r="GD314" s="5"/>
      <c r="GE314" s="5"/>
      <c r="GF314" s="5"/>
      <c r="GG314" s="5"/>
      <c r="GH314" s="5"/>
      <c r="GI314" s="5"/>
      <c r="GJ314" s="5"/>
      <c r="GK314" s="5"/>
      <c r="GL314" s="5"/>
      <c r="GM314" s="5"/>
      <c r="GN314" s="5"/>
      <c r="GO314" s="5"/>
      <c r="GP314" s="5"/>
      <c r="GQ314" s="5"/>
      <c r="GR314" s="5"/>
      <c r="GS314" s="5"/>
      <c r="GT314" s="5"/>
      <c r="GU314" s="5"/>
      <c r="GV314" s="5"/>
      <c r="GW314" s="5"/>
      <c r="GX314" s="5"/>
      <c r="GY314" s="5"/>
      <c r="GZ314" s="5"/>
      <c r="HA314" s="5"/>
      <c r="HB314" s="5"/>
      <c r="HC314" s="5"/>
      <c r="HD314" s="5"/>
      <c r="HE314" s="5"/>
      <c r="HF314" s="5"/>
      <c r="HG314" s="5"/>
      <c r="HH314" s="5"/>
      <c r="HI314" s="5"/>
      <c r="HJ314" s="5"/>
      <c r="HK314" s="5"/>
      <c r="HL314" s="5"/>
      <c r="HM314" s="5"/>
      <c r="HN314" s="5"/>
      <c r="HO314" s="5"/>
      <c r="HP314" s="5"/>
      <c r="HQ314" s="5"/>
      <c r="HR314" s="5"/>
      <c r="HS314" s="5"/>
      <c r="HT314" s="5"/>
      <c r="HU314" s="5"/>
      <c r="HV314" s="5"/>
      <c r="HW314" s="5"/>
      <c r="HX314" s="5"/>
      <c r="HY314" s="5"/>
      <c r="HZ314" s="5"/>
      <c r="IA314" s="5"/>
      <c r="IB314" s="5"/>
      <c r="IC314" s="5"/>
      <c r="ID314" s="5"/>
      <c r="IE314" s="5"/>
      <c r="IF314" s="5"/>
      <c r="IG314" s="5"/>
      <c r="IH314" s="5"/>
      <c r="II314" s="5"/>
      <c r="IJ314" s="5"/>
      <c r="IK314" s="5"/>
      <c r="IL314" s="5"/>
      <c r="IM314" s="5"/>
      <c r="IN314" s="5"/>
      <c r="IO314" s="5"/>
      <c r="IP314" s="5"/>
      <c r="IQ314" s="5"/>
      <c r="IR314" s="5"/>
      <c r="IS314" s="5"/>
      <c r="IT314" s="5"/>
      <c r="IU314" s="5"/>
      <c r="IV314" s="5"/>
    </row>
    <row r="315" spans="1:256" s="42" customFormat="1" x14ac:dyDescent="0.25">
      <c r="A315" s="6">
        <v>312</v>
      </c>
      <c r="B315" s="24" t="s">
        <v>271</v>
      </c>
      <c r="C315" s="7" t="str">
        <f>VLOOKUP(B315,[2]Лист1!$B$3:$E$532,1,0)</f>
        <v>Чанышева Амина Фанисовна</v>
      </c>
      <c r="D315" s="7" t="str">
        <f>VLOOKUP(C315,[2]Лист1!$B$3:$E$532,3,0)</f>
        <v>спортивный туризм</v>
      </c>
      <c r="E315" s="7"/>
      <c r="F315" s="7"/>
      <c r="G315" s="24" t="s">
        <v>218</v>
      </c>
      <c r="H315" s="24"/>
      <c r="I315" s="10" t="s">
        <v>8</v>
      </c>
      <c r="J315" s="12">
        <v>41019</v>
      </c>
      <c r="K315" s="11">
        <v>1308</v>
      </c>
      <c r="L315" s="10" t="s">
        <v>18</v>
      </c>
      <c r="M315" s="9">
        <v>43526</v>
      </c>
      <c r="N315" s="11" t="s">
        <v>272</v>
      </c>
      <c r="O315" s="9">
        <f>M315+365*2</f>
        <v>44256</v>
      </c>
      <c r="P315" s="23" t="str">
        <f t="shared" si="8"/>
        <v>спелеодистанции</v>
      </c>
      <c r="Q315" s="5"/>
      <c r="R315" s="5"/>
      <c r="S315" s="47" t="e">
        <f>VLOOKUP($B315,[1]Лист1!$B$5:$G$100,5,0)</f>
        <v>#N/A</v>
      </c>
      <c r="T315" s="47" t="e">
        <f>VLOOKUP($B315,[1]Лист1!$B$5:$G$100,5,0)</f>
        <v>#N/A</v>
      </c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  <c r="GC315" s="5"/>
      <c r="GD315" s="5"/>
      <c r="GE315" s="5"/>
      <c r="GF315" s="5"/>
      <c r="GG315" s="5"/>
      <c r="GH315" s="5"/>
      <c r="GI315" s="5"/>
      <c r="GJ315" s="5"/>
      <c r="GK315" s="5"/>
      <c r="GL315" s="5"/>
      <c r="GM315" s="5"/>
      <c r="GN315" s="5"/>
      <c r="GO315" s="5"/>
      <c r="GP315" s="5"/>
      <c r="GQ315" s="5"/>
      <c r="GR315" s="5"/>
      <c r="GS315" s="5"/>
      <c r="GT315" s="5"/>
      <c r="GU315" s="5"/>
      <c r="GV315" s="5"/>
      <c r="GW315" s="5"/>
      <c r="GX315" s="5"/>
      <c r="GY315" s="5"/>
      <c r="GZ315" s="5"/>
      <c r="HA315" s="5"/>
      <c r="HB315" s="5"/>
      <c r="HC315" s="5"/>
      <c r="HD315" s="5"/>
      <c r="HE315" s="5"/>
      <c r="HF315" s="5"/>
      <c r="HG315" s="5"/>
      <c r="HH315" s="5"/>
      <c r="HI315" s="5"/>
      <c r="HJ315" s="5"/>
      <c r="HK315" s="5"/>
      <c r="HL315" s="5"/>
      <c r="HM315" s="5"/>
      <c r="HN315" s="5"/>
      <c r="HO315" s="5"/>
      <c r="HP315" s="5"/>
      <c r="HQ315" s="5"/>
      <c r="HR315" s="5"/>
      <c r="HS315" s="5"/>
      <c r="HT315" s="5"/>
      <c r="HU315" s="5"/>
      <c r="HV315" s="5"/>
      <c r="HW315" s="5"/>
      <c r="HX315" s="5"/>
      <c r="HY315" s="5"/>
      <c r="HZ315" s="5"/>
      <c r="IA315" s="5"/>
      <c r="IB315" s="5"/>
      <c r="IC315" s="5"/>
      <c r="ID315" s="5"/>
      <c r="IE315" s="5"/>
      <c r="IF315" s="5"/>
      <c r="IG315" s="5"/>
      <c r="IH315" s="5"/>
      <c r="II315" s="5"/>
      <c r="IJ315" s="5"/>
      <c r="IK315" s="5"/>
      <c r="IL315" s="5"/>
      <c r="IM315" s="5"/>
      <c r="IN315" s="5"/>
      <c r="IO315" s="5"/>
      <c r="IP315" s="5"/>
      <c r="IQ315" s="5"/>
      <c r="IR315" s="5"/>
      <c r="IS315" s="5"/>
      <c r="IT315" s="5"/>
      <c r="IU315" s="5"/>
      <c r="IV315" s="5"/>
    </row>
    <row r="316" spans="1:256" s="42" customFormat="1" x14ac:dyDescent="0.25">
      <c r="A316" s="6">
        <v>313</v>
      </c>
      <c r="B316" s="7" t="s">
        <v>214</v>
      </c>
      <c r="C316" s="7" t="str">
        <f>VLOOKUP(B316,[2]Лист1!$B$3:$E$532,1,0)</f>
        <v>Червинский Семен Дмитриевич</v>
      </c>
      <c r="D316" s="7" t="str">
        <f>VLOOKUP(C316,[2]Лист1!$B$3:$E$532,3,0)</f>
        <v>спортивный туризм</v>
      </c>
      <c r="E316" s="7"/>
      <c r="F316" s="7"/>
      <c r="G316" s="24" t="s">
        <v>7</v>
      </c>
      <c r="H316" s="24"/>
      <c r="I316" s="10" t="s">
        <v>15</v>
      </c>
      <c r="J316" s="12">
        <v>41737</v>
      </c>
      <c r="K316" s="11">
        <v>1150</v>
      </c>
      <c r="L316" s="10" t="s">
        <v>15</v>
      </c>
      <c r="M316" s="9">
        <v>43876</v>
      </c>
      <c r="N316" s="11" t="s">
        <v>378</v>
      </c>
      <c r="O316" s="9">
        <f>M316+365</f>
        <v>44241</v>
      </c>
      <c r="P316" s="23" t="str">
        <f t="shared" si="8"/>
        <v>дистанции горные</v>
      </c>
      <c r="Q316" s="5"/>
      <c r="R316" s="5"/>
      <c r="S316" s="47" t="e">
        <f>VLOOKUP($B316,[1]Лист1!$B$5:$G$100,5,0)</f>
        <v>#N/A</v>
      </c>
      <c r="T316" s="47" t="e">
        <f>VLOOKUP($B316,[1]Лист1!$B$5:$G$100,5,0)</f>
        <v>#N/A</v>
      </c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  <c r="FS316" s="5"/>
      <c r="FT316" s="5"/>
      <c r="FU316" s="5"/>
      <c r="FV316" s="5"/>
      <c r="FW316" s="5"/>
      <c r="FX316" s="5"/>
      <c r="FY316" s="5"/>
      <c r="FZ316" s="5"/>
      <c r="GA316" s="5"/>
      <c r="GB316" s="5"/>
      <c r="GC316" s="5"/>
      <c r="GD316" s="5"/>
      <c r="GE316" s="5"/>
      <c r="GF316" s="5"/>
      <c r="GG316" s="5"/>
      <c r="GH316" s="5"/>
      <c r="GI316" s="5"/>
      <c r="GJ316" s="5"/>
      <c r="GK316" s="5"/>
      <c r="GL316" s="5"/>
      <c r="GM316" s="5"/>
      <c r="GN316" s="5"/>
      <c r="GO316" s="5"/>
      <c r="GP316" s="5"/>
      <c r="GQ316" s="5"/>
      <c r="GR316" s="5"/>
      <c r="GS316" s="5"/>
      <c r="GT316" s="5"/>
      <c r="GU316" s="5"/>
      <c r="GV316" s="5"/>
      <c r="GW316" s="5"/>
      <c r="GX316" s="5"/>
      <c r="GY316" s="5"/>
      <c r="GZ316" s="5"/>
      <c r="HA316" s="5"/>
      <c r="HB316" s="5"/>
      <c r="HC316" s="5"/>
      <c r="HD316" s="5"/>
      <c r="HE316" s="5"/>
      <c r="HF316" s="5"/>
      <c r="HG316" s="5"/>
      <c r="HH316" s="5"/>
      <c r="HI316" s="5"/>
      <c r="HJ316" s="5"/>
      <c r="HK316" s="5"/>
      <c r="HL316" s="5"/>
      <c r="HM316" s="5"/>
      <c r="HN316" s="5"/>
      <c r="HO316" s="5"/>
      <c r="HP316" s="5"/>
      <c r="HQ316" s="5"/>
      <c r="HR316" s="5"/>
      <c r="HS316" s="5"/>
      <c r="HT316" s="5"/>
      <c r="HU316" s="5"/>
      <c r="HV316" s="5"/>
      <c r="HW316" s="5"/>
      <c r="HX316" s="5"/>
      <c r="HY316" s="5"/>
      <c r="HZ316" s="5"/>
      <c r="IA316" s="5"/>
      <c r="IB316" s="5"/>
      <c r="IC316" s="5"/>
      <c r="ID316" s="5"/>
      <c r="IE316" s="5"/>
      <c r="IF316" s="5"/>
      <c r="IG316" s="5"/>
      <c r="IH316" s="5"/>
      <c r="II316" s="5"/>
      <c r="IJ316" s="5"/>
      <c r="IK316" s="5"/>
      <c r="IL316" s="5"/>
      <c r="IM316" s="5"/>
      <c r="IN316" s="5"/>
      <c r="IO316" s="5"/>
      <c r="IP316" s="5"/>
      <c r="IQ316" s="5"/>
      <c r="IR316" s="5"/>
      <c r="IS316" s="5"/>
      <c r="IT316" s="5"/>
      <c r="IU316" s="5"/>
      <c r="IV316" s="5"/>
    </row>
    <row r="317" spans="1:256" s="42" customFormat="1" x14ac:dyDescent="0.25">
      <c r="A317" s="6">
        <v>314</v>
      </c>
      <c r="B317" s="49" t="s">
        <v>215</v>
      </c>
      <c r="C317" s="7" t="str">
        <f>VLOOKUP(B317,[2]Лист1!$B$3:$E$532,1,0)</f>
        <v>Череватенко Екатерина Андреевна</v>
      </c>
      <c r="D317" s="7" t="str">
        <f>VLOOKUP(C317,[2]Лист1!$B$3:$E$532,3,0)</f>
        <v>спортивный туризм</v>
      </c>
      <c r="E317" s="7">
        <v>1998</v>
      </c>
      <c r="F317" s="7">
        <v>22</v>
      </c>
      <c r="G317" s="24" t="s">
        <v>10</v>
      </c>
      <c r="H317" s="24"/>
      <c r="I317" s="10" t="s">
        <v>18</v>
      </c>
      <c r="J317" s="9">
        <v>43178</v>
      </c>
      <c r="K317" s="11">
        <v>49</v>
      </c>
      <c r="L317" s="10" t="s">
        <v>18</v>
      </c>
      <c r="M317" s="51">
        <v>43178</v>
      </c>
      <c r="N317" s="11">
        <v>49</v>
      </c>
      <c r="O317" s="9">
        <f>M317+365*2</f>
        <v>43908</v>
      </c>
      <c r="P317" s="23" t="str">
        <f t="shared" si="8"/>
        <v>дистанции пешеходные</v>
      </c>
      <c r="Q317" s="5"/>
      <c r="R317" s="5"/>
      <c r="S317" s="47">
        <f>VLOOKUP($B317,[1]Лист1!$B$5:$G$200,4,0)</f>
        <v>129</v>
      </c>
      <c r="T317" s="47">
        <f>VLOOKUP($B317,[1]Лист1!$B$5:$G$100,5,0)</f>
        <v>122</v>
      </c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  <c r="GC317" s="5"/>
      <c r="GD317" s="5"/>
      <c r="GE317" s="5"/>
      <c r="GF317" s="5"/>
      <c r="GG317" s="5"/>
      <c r="GH317" s="5"/>
      <c r="GI317" s="5"/>
      <c r="GJ317" s="5"/>
      <c r="GK317" s="5"/>
      <c r="GL317" s="5"/>
      <c r="GM317" s="5"/>
      <c r="GN317" s="5"/>
      <c r="GO317" s="5"/>
      <c r="GP317" s="5"/>
      <c r="GQ317" s="5"/>
      <c r="GR317" s="5"/>
      <c r="GS317" s="5"/>
      <c r="GT317" s="5"/>
      <c r="GU317" s="5"/>
      <c r="GV317" s="5"/>
      <c r="GW317" s="5"/>
      <c r="GX317" s="5"/>
      <c r="GY317" s="5"/>
      <c r="GZ317" s="5"/>
      <c r="HA317" s="5"/>
      <c r="HB317" s="5"/>
      <c r="HC317" s="5"/>
      <c r="HD317" s="5"/>
      <c r="HE317" s="5"/>
      <c r="HF317" s="5"/>
      <c r="HG317" s="5"/>
      <c r="HH317" s="5"/>
      <c r="HI317" s="5"/>
      <c r="HJ317" s="5"/>
      <c r="HK317" s="5"/>
      <c r="HL317" s="5"/>
      <c r="HM317" s="5"/>
      <c r="HN317" s="5"/>
      <c r="HO317" s="5"/>
      <c r="HP317" s="5"/>
      <c r="HQ317" s="5"/>
      <c r="HR317" s="5"/>
      <c r="HS317" s="5"/>
      <c r="HT317" s="5"/>
      <c r="HU317" s="5"/>
      <c r="HV317" s="5"/>
      <c r="HW317" s="5"/>
      <c r="HX317" s="5"/>
      <c r="HY317" s="5"/>
      <c r="HZ317" s="5"/>
      <c r="IA317" s="5"/>
      <c r="IB317" s="5"/>
      <c r="IC317" s="5"/>
      <c r="ID317" s="5"/>
      <c r="IE317" s="5"/>
      <c r="IF317" s="5"/>
      <c r="IG317" s="5"/>
      <c r="IH317" s="5"/>
      <c r="II317" s="5"/>
      <c r="IJ317" s="5"/>
      <c r="IK317" s="5"/>
      <c r="IL317" s="5"/>
      <c r="IM317" s="5"/>
      <c r="IN317" s="5"/>
      <c r="IO317" s="5"/>
      <c r="IP317" s="5"/>
      <c r="IQ317" s="5"/>
      <c r="IR317" s="5"/>
      <c r="IS317" s="5"/>
      <c r="IT317" s="5"/>
      <c r="IU317" s="5"/>
      <c r="IV317" s="5"/>
    </row>
    <row r="318" spans="1:256" s="42" customFormat="1" x14ac:dyDescent="0.25">
      <c r="A318" s="6">
        <v>315</v>
      </c>
      <c r="B318" s="7" t="s">
        <v>216</v>
      </c>
      <c r="C318" s="7" t="str">
        <f>VLOOKUP(B318,[2]Лист1!$B$3:$E$532,1,0)</f>
        <v>Череватенко Елена Анатольевна</v>
      </c>
      <c r="D318" s="7" t="str">
        <f>VLOOKUP(C318,[2]Лист1!$B$3:$E$532,3,0)</f>
        <v>спортивный туризм</v>
      </c>
      <c r="E318" s="7">
        <v>1974</v>
      </c>
      <c r="F318" s="7">
        <v>46</v>
      </c>
      <c r="G318" s="24" t="s">
        <v>10</v>
      </c>
      <c r="H318" s="24"/>
      <c r="I318" s="10" t="s">
        <v>8</v>
      </c>
      <c r="J318" s="9">
        <v>41697</v>
      </c>
      <c r="K318" s="8">
        <v>597</v>
      </c>
      <c r="L318" s="10" t="s">
        <v>8</v>
      </c>
      <c r="M318" s="9">
        <v>43511</v>
      </c>
      <c r="N318" s="11" t="s">
        <v>25</v>
      </c>
      <c r="O318" s="9">
        <f>M318+365*2</f>
        <v>44241</v>
      </c>
      <c r="P318" s="23" t="str">
        <f t="shared" si="8"/>
        <v>дистанции пешеходные</v>
      </c>
      <c r="Q318" s="5"/>
      <c r="R318" s="5"/>
      <c r="S318" s="47">
        <f>VLOOKUP($B318,[1]Лист1!$B$5:$G$100,5,0)</f>
        <v>150</v>
      </c>
      <c r="T318" s="47">
        <f>VLOOKUP($B318,[1]Лист1!$B$5:$G$100,5,0)</f>
        <v>150</v>
      </c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  <c r="GC318" s="5"/>
      <c r="GD318" s="5"/>
      <c r="GE318" s="5"/>
      <c r="GF318" s="5"/>
      <c r="GG318" s="5"/>
      <c r="GH318" s="5"/>
      <c r="GI318" s="5"/>
      <c r="GJ318" s="5"/>
      <c r="GK318" s="5"/>
      <c r="GL318" s="5"/>
      <c r="GM318" s="5"/>
      <c r="GN318" s="5"/>
      <c r="GO318" s="5"/>
      <c r="GP318" s="5"/>
      <c r="GQ318" s="5"/>
      <c r="GR318" s="5"/>
      <c r="GS318" s="5"/>
      <c r="GT318" s="5"/>
      <c r="GU318" s="5"/>
      <c r="GV318" s="5"/>
      <c r="GW318" s="5"/>
      <c r="GX318" s="5"/>
      <c r="GY318" s="5"/>
      <c r="GZ318" s="5"/>
      <c r="HA318" s="5"/>
      <c r="HB318" s="5"/>
      <c r="HC318" s="5"/>
      <c r="HD318" s="5"/>
      <c r="HE318" s="5"/>
      <c r="HF318" s="5"/>
      <c r="HG318" s="5"/>
      <c r="HH318" s="5"/>
      <c r="HI318" s="5"/>
      <c r="HJ318" s="5"/>
      <c r="HK318" s="5"/>
      <c r="HL318" s="5"/>
      <c r="HM318" s="5"/>
      <c r="HN318" s="5"/>
      <c r="HO318" s="5"/>
      <c r="HP318" s="5"/>
      <c r="HQ318" s="5"/>
      <c r="HR318" s="5"/>
      <c r="HS318" s="5"/>
      <c r="HT318" s="5"/>
      <c r="HU318" s="5"/>
      <c r="HV318" s="5"/>
      <c r="HW318" s="5"/>
      <c r="HX318" s="5"/>
      <c r="HY318" s="5"/>
      <c r="HZ318" s="5"/>
      <c r="IA318" s="5"/>
      <c r="IB318" s="5"/>
      <c r="IC318" s="5"/>
      <c r="ID318" s="5"/>
      <c r="IE318" s="5"/>
      <c r="IF318" s="5"/>
      <c r="IG318" s="5"/>
      <c r="IH318" s="5"/>
      <c r="II318" s="5"/>
      <c r="IJ318" s="5"/>
      <c r="IK318" s="5"/>
      <c r="IL318" s="5"/>
      <c r="IM318" s="5"/>
      <c r="IN318" s="5"/>
      <c r="IO318" s="5"/>
      <c r="IP318" s="5"/>
      <c r="IQ318" s="5"/>
      <c r="IR318" s="5"/>
      <c r="IS318" s="5"/>
      <c r="IT318" s="5"/>
      <c r="IU318" s="5"/>
      <c r="IV318" s="5"/>
    </row>
    <row r="319" spans="1:256" s="42" customFormat="1" x14ac:dyDescent="0.25">
      <c r="A319" s="6">
        <v>316</v>
      </c>
      <c r="B319" s="13" t="s">
        <v>217</v>
      </c>
      <c r="C319" s="7" t="str">
        <f>VLOOKUP(B319,[2]Лист1!$B$3:$E$532,1,0)</f>
        <v>Чередниченко Филипп Лемаркович</v>
      </c>
      <c r="D319" s="7" t="str">
        <f>VLOOKUP(C319,[2]Лист1!$B$3:$E$532,3,0)</f>
        <v>спортивный туризм</v>
      </c>
      <c r="E319" s="7"/>
      <c r="F319" s="7"/>
      <c r="G319" s="24" t="s">
        <v>218</v>
      </c>
      <c r="H319" s="24" t="s">
        <v>356</v>
      </c>
      <c r="I319" s="10" t="s">
        <v>73</v>
      </c>
      <c r="J319" s="21">
        <v>41704</v>
      </c>
      <c r="K319" s="11" t="s">
        <v>264</v>
      </c>
      <c r="L319" s="10" t="s">
        <v>73</v>
      </c>
      <c r="M319" s="9">
        <v>42835</v>
      </c>
      <c r="N319" s="11" t="s">
        <v>77</v>
      </c>
      <c r="O319" s="9">
        <f>M319+365*4</f>
        <v>44295</v>
      </c>
      <c r="P319" s="23" t="str">
        <f t="shared" si="8"/>
        <v>спелеодистанции</v>
      </c>
      <c r="Q319" s="5"/>
      <c r="R319" s="5"/>
      <c r="S319" s="47" t="e">
        <f>VLOOKUP($B319,[1]Лист1!$B$5:$G$100,5,0)</f>
        <v>#N/A</v>
      </c>
      <c r="T319" s="47" t="e">
        <f>VLOOKUP($B319,[1]Лист1!$B$5:$G$100,5,0)</f>
        <v>#N/A</v>
      </c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  <c r="GC319" s="5"/>
      <c r="GD319" s="5"/>
      <c r="GE319" s="5"/>
      <c r="GF319" s="5"/>
      <c r="GG319" s="5"/>
      <c r="GH319" s="5"/>
      <c r="GI319" s="5"/>
      <c r="GJ319" s="5"/>
      <c r="GK319" s="5"/>
      <c r="GL319" s="5"/>
      <c r="GM319" s="5"/>
      <c r="GN319" s="5"/>
      <c r="GO319" s="5"/>
      <c r="GP319" s="5"/>
      <c r="GQ319" s="5"/>
      <c r="GR319" s="5"/>
      <c r="GS319" s="5"/>
      <c r="GT319" s="5"/>
      <c r="GU319" s="5"/>
      <c r="GV319" s="5"/>
      <c r="GW319" s="5"/>
      <c r="GX319" s="5"/>
      <c r="GY319" s="5"/>
      <c r="GZ319" s="5"/>
      <c r="HA319" s="5"/>
      <c r="HB319" s="5"/>
      <c r="HC319" s="5"/>
      <c r="HD319" s="5"/>
      <c r="HE319" s="5"/>
      <c r="HF319" s="5"/>
      <c r="HG319" s="5"/>
      <c r="HH319" s="5"/>
      <c r="HI319" s="5"/>
      <c r="HJ319" s="5"/>
      <c r="HK319" s="5"/>
      <c r="HL319" s="5"/>
      <c r="HM319" s="5"/>
      <c r="HN319" s="5"/>
      <c r="HO319" s="5"/>
      <c r="HP319" s="5"/>
      <c r="HQ319" s="5"/>
      <c r="HR319" s="5"/>
      <c r="HS319" s="5"/>
      <c r="HT319" s="5"/>
      <c r="HU319" s="5"/>
      <c r="HV319" s="5"/>
      <c r="HW319" s="5"/>
      <c r="HX319" s="5"/>
      <c r="HY319" s="5"/>
      <c r="HZ319" s="5"/>
      <c r="IA319" s="5"/>
      <c r="IB319" s="5"/>
      <c r="IC319" s="5"/>
      <c r="ID319" s="5"/>
      <c r="IE319" s="5"/>
      <c r="IF319" s="5"/>
      <c r="IG319" s="5"/>
      <c r="IH319" s="5"/>
      <c r="II319" s="5"/>
      <c r="IJ319" s="5"/>
      <c r="IK319" s="5"/>
      <c r="IL319" s="5"/>
      <c r="IM319" s="5"/>
      <c r="IN319" s="5"/>
      <c r="IO319" s="5"/>
      <c r="IP319" s="5"/>
      <c r="IQ319" s="5"/>
      <c r="IR319" s="5"/>
      <c r="IS319" s="5"/>
      <c r="IT319" s="5"/>
      <c r="IU319" s="5"/>
      <c r="IV319" s="5"/>
    </row>
    <row r="320" spans="1:256" s="42" customFormat="1" x14ac:dyDescent="0.25">
      <c r="A320" s="6">
        <v>317</v>
      </c>
      <c r="B320" s="44" t="s">
        <v>219</v>
      </c>
      <c r="C320" s="7" t="str">
        <f>VLOOKUP(B320,[2]Лист1!$B$3:$E$532,1,0)</f>
        <v>Черкасов Сергей Юрьевич</v>
      </c>
      <c r="D320" s="7" t="str">
        <f>VLOOKUP(C320,[2]Лист1!$B$3:$E$532,3,0)</f>
        <v>спортивный туризм</v>
      </c>
      <c r="E320" s="7"/>
      <c r="F320" s="7"/>
      <c r="G320" s="24" t="s">
        <v>10</v>
      </c>
      <c r="H320" s="24"/>
      <c r="I320" s="10" t="s">
        <v>15</v>
      </c>
      <c r="J320" s="9">
        <v>42865</v>
      </c>
      <c r="K320" s="8">
        <v>59</v>
      </c>
      <c r="L320" s="10" t="s">
        <v>15</v>
      </c>
      <c r="M320" s="54">
        <v>43614</v>
      </c>
      <c r="N320" s="11" t="s">
        <v>41</v>
      </c>
      <c r="O320" s="9">
        <f>M320+365</f>
        <v>43979</v>
      </c>
      <c r="P320" s="23" t="str">
        <f t="shared" si="8"/>
        <v>дистанции пешеходные</v>
      </c>
      <c r="Q320" s="5"/>
      <c r="R320" s="5"/>
      <c r="S320" s="47">
        <f>VLOOKUP($B320,[1]Лист1!$B$5:$G$100,5,0)</f>
        <v>0</v>
      </c>
      <c r="T320" s="47">
        <f>VLOOKUP($B320,[1]Лист1!$B$5:$G$100,5,0)</f>
        <v>0</v>
      </c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  <c r="GA320" s="5"/>
      <c r="GB320" s="5"/>
      <c r="GC320" s="5"/>
      <c r="GD320" s="5"/>
      <c r="GE320" s="5"/>
      <c r="GF320" s="5"/>
      <c r="GG320" s="5"/>
      <c r="GH320" s="5"/>
      <c r="GI320" s="5"/>
      <c r="GJ320" s="5"/>
      <c r="GK320" s="5"/>
      <c r="GL320" s="5"/>
      <c r="GM320" s="5"/>
      <c r="GN320" s="5"/>
      <c r="GO320" s="5"/>
      <c r="GP320" s="5"/>
      <c r="GQ320" s="5"/>
      <c r="GR320" s="5"/>
      <c r="GS320" s="5"/>
      <c r="GT320" s="5"/>
      <c r="GU320" s="5"/>
      <c r="GV320" s="5"/>
      <c r="GW320" s="5"/>
      <c r="GX320" s="5"/>
      <c r="GY320" s="5"/>
      <c r="GZ320" s="5"/>
      <c r="HA320" s="5"/>
      <c r="HB320" s="5"/>
      <c r="HC320" s="5"/>
      <c r="HD320" s="5"/>
      <c r="HE320" s="5"/>
      <c r="HF320" s="5"/>
      <c r="HG320" s="5"/>
      <c r="HH320" s="5"/>
      <c r="HI320" s="5"/>
      <c r="HJ320" s="5"/>
      <c r="HK320" s="5"/>
      <c r="HL320" s="5"/>
      <c r="HM320" s="5"/>
      <c r="HN320" s="5"/>
      <c r="HO320" s="5"/>
      <c r="HP320" s="5"/>
      <c r="HQ320" s="5"/>
      <c r="HR320" s="5"/>
      <c r="HS320" s="5"/>
      <c r="HT320" s="5"/>
      <c r="HU320" s="5"/>
      <c r="HV320" s="5"/>
      <c r="HW320" s="5"/>
      <c r="HX320" s="5"/>
      <c r="HY320" s="5"/>
      <c r="HZ320" s="5"/>
      <c r="IA320" s="5"/>
      <c r="IB320" s="5"/>
      <c r="IC320" s="5"/>
      <c r="ID320" s="5"/>
      <c r="IE320" s="5"/>
      <c r="IF320" s="5"/>
      <c r="IG320" s="5"/>
      <c r="IH320" s="5"/>
      <c r="II320" s="5"/>
      <c r="IJ320" s="5"/>
      <c r="IK320" s="5"/>
      <c r="IL320" s="5"/>
      <c r="IM320" s="5"/>
      <c r="IN320" s="5"/>
      <c r="IO320" s="5"/>
      <c r="IP320" s="5"/>
      <c r="IQ320" s="5"/>
      <c r="IR320" s="5"/>
      <c r="IS320" s="5"/>
      <c r="IT320" s="5"/>
      <c r="IU320" s="5"/>
      <c r="IV320" s="5"/>
    </row>
    <row r="321" spans="1:256" s="42" customFormat="1" x14ac:dyDescent="0.25">
      <c r="A321" s="6">
        <v>318</v>
      </c>
      <c r="B321" s="7" t="s">
        <v>220</v>
      </c>
      <c r="C321" s="7" t="str">
        <f>VLOOKUP(B321,[2]Лист1!$B$3:$E$532,1,0)</f>
        <v>Черкасова Маргарита Олеговна</v>
      </c>
      <c r="D321" s="7" t="str">
        <f>VLOOKUP(C321,[2]Лист1!$B$3:$E$532,3,0)</f>
        <v>спортивный туризм</v>
      </c>
      <c r="E321" s="7">
        <v>1987</v>
      </c>
      <c r="F321" s="7">
        <v>33</v>
      </c>
      <c r="G321" s="24" t="s">
        <v>7</v>
      </c>
      <c r="H321" s="24"/>
      <c r="I321" s="10" t="s">
        <v>8</v>
      </c>
      <c r="J321" s="9">
        <v>42916</v>
      </c>
      <c r="K321" s="11">
        <v>114</v>
      </c>
      <c r="L321" s="10" t="s">
        <v>8</v>
      </c>
      <c r="M321" s="9">
        <v>43646</v>
      </c>
      <c r="N321" s="11" t="s">
        <v>30</v>
      </c>
      <c r="O321" s="9">
        <f>M321+365*2</f>
        <v>44376</v>
      </c>
      <c r="P321" s="23" t="str">
        <f t="shared" si="8"/>
        <v>дистанции горные</v>
      </c>
      <c r="Q321" s="5"/>
      <c r="R321" s="5"/>
      <c r="S321" s="47">
        <f>VLOOKUP($B321,[1]Лист1!$B$5:$G$100,5,0)</f>
        <v>0</v>
      </c>
      <c r="T321" s="47">
        <f>VLOOKUP($B321,[1]Лист1!$B$5:$G$100,5,0)</f>
        <v>0</v>
      </c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  <c r="FS321" s="5"/>
      <c r="FT321" s="5"/>
      <c r="FU321" s="5"/>
      <c r="FV321" s="5"/>
      <c r="FW321" s="5"/>
      <c r="FX321" s="5"/>
      <c r="FY321" s="5"/>
      <c r="FZ321" s="5"/>
      <c r="GA321" s="5"/>
      <c r="GB321" s="5"/>
      <c r="GC321" s="5"/>
      <c r="GD321" s="5"/>
      <c r="GE321" s="5"/>
      <c r="GF321" s="5"/>
      <c r="GG321" s="5"/>
      <c r="GH321" s="5"/>
      <c r="GI321" s="5"/>
      <c r="GJ321" s="5"/>
      <c r="GK321" s="5"/>
      <c r="GL321" s="5"/>
      <c r="GM321" s="5"/>
      <c r="GN321" s="5"/>
      <c r="GO321" s="5"/>
      <c r="GP321" s="5"/>
      <c r="GQ321" s="5"/>
      <c r="GR321" s="5"/>
      <c r="GS321" s="5"/>
      <c r="GT321" s="5"/>
      <c r="GU321" s="5"/>
      <c r="GV321" s="5"/>
      <c r="GW321" s="5"/>
      <c r="GX321" s="5"/>
      <c r="GY321" s="5"/>
      <c r="GZ321" s="5"/>
      <c r="HA321" s="5"/>
      <c r="HB321" s="5"/>
      <c r="HC321" s="5"/>
      <c r="HD321" s="5"/>
      <c r="HE321" s="5"/>
      <c r="HF321" s="5"/>
      <c r="HG321" s="5"/>
      <c r="HH321" s="5"/>
      <c r="HI321" s="5"/>
      <c r="HJ321" s="5"/>
      <c r="HK321" s="5"/>
      <c r="HL321" s="5"/>
      <c r="HM321" s="5"/>
      <c r="HN321" s="5"/>
      <c r="HO321" s="5"/>
      <c r="HP321" s="5"/>
      <c r="HQ321" s="5"/>
      <c r="HR321" s="5"/>
      <c r="HS321" s="5"/>
      <c r="HT321" s="5"/>
      <c r="HU321" s="5"/>
      <c r="HV321" s="5"/>
      <c r="HW321" s="5"/>
      <c r="HX321" s="5"/>
      <c r="HY321" s="5"/>
      <c r="HZ321" s="5"/>
      <c r="IA321" s="5"/>
      <c r="IB321" s="5"/>
      <c r="IC321" s="5"/>
      <c r="ID321" s="5"/>
      <c r="IE321" s="5"/>
      <c r="IF321" s="5"/>
      <c r="IG321" s="5"/>
      <c r="IH321" s="5"/>
      <c r="II321" s="5"/>
      <c r="IJ321" s="5"/>
      <c r="IK321" s="5"/>
      <c r="IL321" s="5"/>
      <c r="IM321" s="5"/>
      <c r="IN321" s="5"/>
      <c r="IO321" s="5"/>
      <c r="IP321" s="5"/>
      <c r="IQ321" s="5"/>
      <c r="IR321" s="5"/>
      <c r="IS321" s="5"/>
      <c r="IT321" s="5"/>
      <c r="IU321" s="5"/>
      <c r="IV321" s="5"/>
    </row>
    <row r="322" spans="1:256" s="42" customFormat="1" x14ac:dyDescent="0.25">
      <c r="A322" s="6">
        <v>319</v>
      </c>
      <c r="B322" s="7" t="s">
        <v>221</v>
      </c>
      <c r="C322" s="7" t="str">
        <f>VLOOKUP(B322,[2]Лист1!$B$3:$E$532,1,0)</f>
        <v>Чернышев Лоренс Юрьевич</v>
      </c>
      <c r="D322" s="7">
        <f>VLOOKUP(C322,[2]Лист1!$B$3:$E$532,3,0)</f>
        <v>0</v>
      </c>
      <c r="E322" s="7"/>
      <c r="F322" s="7"/>
      <c r="G322" s="24" t="s">
        <v>7</v>
      </c>
      <c r="H322" s="24"/>
      <c r="I322" s="10" t="s">
        <v>15</v>
      </c>
      <c r="J322" s="9">
        <v>43202</v>
      </c>
      <c r="K322" s="11">
        <v>73</v>
      </c>
      <c r="L322" s="10" t="s">
        <v>15</v>
      </c>
      <c r="M322" s="52">
        <v>43567</v>
      </c>
      <c r="N322" s="11" t="s">
        <v>365</v>
      </c>
      <c r="O322" s="9">
        <f>M322+365</f>
        <v>43932</v>
      </c>
      <c r="P322" s="23" t="str">
        <f t="shared" si="8"/>
        <v>дистанции горные</v>
      </c>
      <c r="Q322" s="5"/>
      <c r="R322" s="5"/>
      <c r="S322" s="47" t="e">
        <f>VLOOKUP($B322,[1]Лист1!$B$5:$G$100,5,0)</f>
        <v>#N/A</v>
      </c>
      <c r="T322" s="47" t="e">
        <f>VLOOKUP($B322,[1]Лист1!$B$5:$G$100,5,0)</f>
        <v>#N/A</v>
      </c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  <c r="FS322" s="5"/>
      <c r="FT322" s="5"/>
      <c r="FU322" s="5"/>
      <c r="FV322" s="5"/>
      <c r="FW322" s="5"/>
      <c r="FX322" s="5"/>
      <c r="FY322" s="5"/>
      <c r="FZ322" s="5"/>
      <c r="GA322" s="5"/>
      <c r="GB322" s="5"/>
      <c r="GC322" s="5"/>
      <c r="GD322" s="5"/>
      <c r="GE322" s="5"/>
      <c r="GF322" s="5"/>
      <c r="GG322" s="5"/>
      <c r="GH322" s="5"/>
      <c r="GI322" s="5"/>
      <c r="GJ322" s="5"/>
      <c r="GK322" s="5"/>
      <c r="GL322" s="5"/>
      <c r="GM322" s="5"/>
      <c r="GN322" s="5"/>
      <c r="GO322" s="5"/>
      <c r="GP322" s="5"/>
      <c r="GQ322" s="5"/>
      <c r="GR322" s="5"/>
      <c r="GS322" s="5"/>
      <c r="GT322" s="5"/>
      <c r="GU322" s="5"/>
      <c r="GV322" s="5"/>
      <c r="GW322" s="5"/>
      <c r="GX322" s="5"/>
      <c r="GY322" s="5"/>
      <c r="GZ322" s="5"/>
      <c r="HA322" s="5"/>
      <c r="HB322" s="5"/>
      <c r="HC322" s="5"/>
      <c r="HD322" s="5"/>
      <c r="HE322" s="5"/>
      <c r="HF322" s="5"/>
      <c r="HG322" s="5"/>
      <c r="HH322" s="5"/>
      <c r="HI322" s="5"/>
      <c r="HJ322" s="5"/>
      <c r="HK322" s="5"/>
      <c r="HL322" s="5"/>
      <c r="HM322" s="5"/>
      <c r="HN322" s="5"/>
      <c r="HO322" s="5"/>
      <c r="HP322" s="5"/>
      <c r="HQ322" s="5"/>
      <c r="HR322" s="5"/>
      <c r="HS322" s="5"/>
      <c r="HT322" s="5"/>
      <c r="HU322" s="5"/>
      <c r="HV322" s="5"/>
      <c r="HW322" s="5"/>
      <c r="HX322" s="5"/>
      <c r="HY322" s="5"/>
      <c r="HZ322" s="5"/>
      <c r="IA322" s="5"/>
      <c r="IB322" s="5"/>
      <c r="IC322" s="5"/>
      <c r="ID322" s="5"/>
      <c r="IE322" s="5"/>
      <c r="IF322" s="5"/>
      <c r="IG322" s="5"/>
      <c r="IH322" s="5"/>
      <c r="II322" s="5"/>
      <c r="IJ322" s="5"/>
      <c r="IK322" s="5"/>
      <c r="IL322" s="5"/>
      <c r="IM322" s="5"/>
      <c r="IN322" s="5"/>
      <c r="IO322" s="5"/>
      <c r="IP322" s="5"/>
      <c r="IQ322" s="5"/>
      <c r="IR322" s="5"/>
      <c r="IS322" s="5"/>
      <c r="IT322" s="5"/>
      <c r="IU322" s="5"/>
      <c r="IV322" s="5"/>
    </row>
    <row r="323" spans="1:256" s="42" customFormat="1" x14ac:dyDescent="0.25">
      <c r="A323" s="6">
        <v>320</v>
      </c>
      <c r="B323" s="7" t="s">
        <v>222</v>
      </c>
      <c r="C323" s="7" t="str">
        <f>VLOOKUP(B323,[2]Лист1!$B$3:$E$532,1,0)</f>
        <v>Чертков Евгений Дмитриевич</v>
      </c>
      <c r="D323" s="7" t="str">
        <f>VLOOKUP(C323,[2]Лист1!$B$3:$E$532,3,0)</f>
        <v>спортивный туризм</v>
      </c>
      <c r="E323" s="7"/>
      <c r="F323" s="7"/>
      <c r="G323" s="24" t="s">
        <v>7</v>
      </c>
      <c r="H323" s="24"/>
      <c r="I323" s="10" t="s">
        <v>15</v>
      </c>
      <c r="J323" s="12">
        <v>41737</v>
      </c>
      <c r="K323" s="11">
        <v>1150</v>
      </c>
      <c r="L323" s="10" t="s">
        <v>15</v>
      </c>
      <c r="M323" s="9">
        <v>43876</v>
      </c>
      <c r="N323" s="11" t="s">
        <v>378</v>
      </c>
      <c r="O323" s="9">
        <f>M323+365</f>
        <v>44241</v>
      </c>
      <c r="P323" s="23" t="str">
        <f t="shared" si="8"/>
        <v>дистанции горные</v>
      </c>
      <c r="Q323" s="5"/>
      <c r="R323" s="5"/>
      <c r="S323" s="47" t="e">
        <f>VLOOKUP($B323,[1]Лист1!$B$5:$G$100,5,0)</f>
        <v>#N/A</v>
      </c>
      <c r="T323" s="47" t="e">
        <f>VLOOKUP($B323,[1]Лист1!$B$5:$G$100,5,0)</f>
        <v>#N/A</v>
      </c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  <c r="FS323" s="5"/>
      <c r="FT323" s="5"/>
      <c r="FU323" s="5"/>
      <c r="FV323" s="5"/>
      <c r="FW323" s="5"/>
      <c r="FX323" s="5"/>
      <c r="FY323" s="5"/>
      <c r="FZ323" s="5"/>
      <c r="GA323" s="5"/>
      <c r="GB323" s="5"/>
      <c r="GC323" s="5"/>
      <c r="GD323" s="5"/>
      <c r="GE323" s="5"/>
      <c r="GF323" s="5"/>
      <c r="GG323" s="5"/>
      <c r="GH323" s="5"/>
      <c r="GI323" s="5"/>
      <c r="GJ323" s="5"/>
      <c r="GK323" s="5"/>
      <c r="GL323" s="5"/>
      <c r="GM323" s="5"/>
      <c r="GN323" s="5"/>
      <c r="GO323" s="5"/>
      <c r="GP323" s="5"/>
      <c r="GQ323" s="5"/>
      <c r="GR323" s="5"/>
      <c r="GS323" s="5"/>
      <c r="GT323" s="5"/>
      <c r="GU323" s="5"/>
      <c r="GV323" s="5"/>
      <c r="GW323" s="5"/>
      <c r="GX323" s="5"/>
      <c r="GY323" s="5"/>
      <c r="GZ323" s="5"/>
      <c r="HA323" s="5"/>
      <c r="HB323" s="5"/>
      <c r="HC323" s="5"/>
      <c r="HD323" s="5"/>
      <c r="HE323" s="5"/>
      <c r="HF323" s="5"/>
      <c r="HG323" s="5"/>
      <c r="HH323" s="5"/>
      <c r="HI323" s="5"/>
      <c r="HJ323" s="5"/>
      <c r="HK323" s="5"/>
      <c r="HL323" s="5"/>
      <c r="HM323" s="5"/>
      <c r="HN323" s="5"/>
      <c r="HO323" s="5"/>
      <c r="HP323" s="5"/>
      <c r="HQ323" s="5"/>
      <c r="HR323" s="5"/>
      <c r="HS323" s="5"/>
      <c r="HT323" s="5"/>
      <c r="HU323" s="5"/>
      <c r="HV323" s="5"/>
      <c r="HW323" s="5"/>
      <c r="HX323" s="5"/>
      <c r="HY323" s="5"/>
      <c r="HZ323" s="5"/>
      <c r="IA323" s="5"/>
      <c r="IB323" s="5"/>
      <c r="IC323" s="5"/>
      <c r="ID323" s="5"/>
      <c r="IE323" s="5"/>
      <c r="IF323" s="5"/>
      <c r="IG323" s="5"/>
      <c r="IH323" s="5"/>
      <c r="II323" s="5"/>
      <c r="IJ323" s="5"/>
      <c r="IK323" s="5"/>
      <c r="IL323" s="5"/>
      <c r="IM323" s="5"/>
      <c r="IN323" s="5"/>
      <c r="IO323" s="5"/>
      <c r="IP323" s="5"/>
      <c r="IQ323" s="5"/>
      <c r="IR323" s="5"/>
      <c r="IS323" s="5"/>
      <c r="IT323" s="5"/>
      <c r="IU323" s="5"/>
      <c r="IV323" s="5"/>
    </row>
    <row r="324" spans="1:256" s="42" customFormat="1" x14ac:dyDescent="0.25">
      <c r="A324" s="6">
        <v>321</v>
      </c>
      <c r="B324" s="7" t="s">
        <v>223</v>
      </c>
      <c r="C324" s="7" t="str">
        <f>VLOOKUP(B324,[2]Лист1!$B$3:$E$532,1,0)</f>
        <v>Чесноков Дмитрий Владимирович</v>
      </c>
      <c r="D324" s="7" t="str">
        <f>VLOOKUP(C324,[2]Лист1!$B$3:$E$532,3,0)</f>
        <v>спортивный туризм</v>
      </c>
      <c r="E324" s="7">
        <v>1990</v>
      </c>
      <c r="F324" s="7">
        <v>30</v>
      </c>
      <c r="G324" s="24" t="s">
        <v>10</v>
      </c>
      <c r="H324" s="24"/>
      <c r="I324" s="10" t="s">
        <v>8</v>
      </c>
      <c r="J324" s="9">
        <v>42606</v>
      </c>
      <c r="K324" s="10">
        <v>167</v>
      </c>
      <c r="L324" s="10" t="s">
        <v>8</v>
      </c>
      <c r="M324" s="9">
        <v>43336</v>
      </c>
      <c r="N324" s="11" t="s">
        <v>30</v>
      </c>
      <c r="O324" s="9">
        <f>M324+365*2</f>
        <v>44066</v>
      </c>
      <c r="P324" s="23" t="str">
        <f t="shared" si="8"/>
        <v>дистанции пешеходные</v>
      </c>
      <c r="Q324" s="5"/>
      <c r="R324" s="5"/>
      <c r="S324" s="47">
        <f>VLOOKUP($B324,[1]Лист1!$B$5:$G$100,5,0)</f>
        <v>230</v>
      </c>
      <c r="T324" s="47">
        <f>VLOOKUP($B324,[1]Лист1!$B$5:$G$100,5,0)</f>
        <v>230</v>
      </c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  <c r="FS324" s="5"/>
      <c r="FT324" s="5"/>
      <c r="FU324" s="5"/>
      <c r="FV324" s="5"/>
      <c r="FW324" s="5"/>
      <c r="FX324" s="5"/>
      <c r="FY324" s="5"/>
      <c r="FZ324" s="5"/>
      <c r="GA324" s="5"/>
      <c r="GB324" s="5"/>
      <c r="GC324" s="5"/>
      <c r="GD324" s="5"/>
      <c r="GE324" s="5"/>
      <c r="GF324" s="5"/>
      <c r="GG324" s="5"/>
      <c r="GH324" s="5"/>
      <c r="GI324" s="5"/>
      <c r="GJ324" s="5"/>
      <c r="GK324" s="5"/>
      <c r="GL324" s="5"/>
      <c r="GM324" s="5"/>
      <c r="GN324" s="5"/>
      <c r="GO324" s="5"/>
      <c r="GP324" s="5"/>
      <c r="GQ324" s="5"/>
      <c r="GR324" s="5"/>
      <c r="GS324" s="5"/>
      <c r="GT324" s="5"/>
      <c r="GU324" s="5"/>
      <c r="GV324" s="5"/>
      <c r="GW324" s="5"/>
      <c r="GX324" s="5"/>
      <c r="GY324" s="5"/>
      <c r="GZ324" s="5"/>
      <c r="HA324" s="5"/>
      <c r="HB324" s="5"/>
      <c r="HC324" s="5"/>
      <c r="HD324" s="5"/>
      <c r="HE324" s="5"/>
      <c r="HF324" s="5"/>
      <c r="HG324" s="5"/>
      <c r="HH324" s="5"/>
      <c r="HI324" s="5"/>
      <c r="HJ324" s="5"/>
      <c r="HK324" s="5"/>
      <c r="HL324" s="5"/>
      <c r="HM324" s="5"/>
      <c r="HN324" s="5"/>
      <c r="HO324" s="5"/>
      <c r="HP324" s="5"/>
      <c r="HQ324" s="5"/>
      <c r="HR324" s="5"/>
      <c r="HS324" s="5"/>
      <c r="HT324" s="5"/>
      <c r="HU324" s="5"/>
      <c r="HV324" s="5"/>
      <c r="HW324" s="5"/>
      <c r="HX324" s="5"/>
      <c r="HY324" s="5"/>
      <c r="HZ324" s="5"/>
      <c r="IA324" s="5"/>
      <c r="IB324" s="5"/>
      <c r="IC324" s="5"/>
      <c r="ID324" s="5"/>
      <c r="IE324" s="5"/>
      <c r="IF324" s="5"/>
      <c r="IG324" s="5"/>
      <c r="IH324" s="5"/>
      <c r="II324" s="5"/>
      <c r="IJ324" s="5"/>
      <c r="IK324" s="5"/>
      <c r="IL324" s="5"/>
      <c r="IM324" s="5"/>
      <c r="IN324" s="5"/>
      <c r="IO324" s="5"/>
      <c r="IP324" s="5"/>
      <c r="IQ324" s="5"/>
      <c r="IR324" s="5"/>
      <c r="IS324" s="5"/>
      <c r="IT324" s="5"/>
      <c r="IU324" s="5"/>
      <c r="IV324" s="5"/>
    </row>
    <row r="325" spans="1:256" s="42" customFormat="1" x14ac:dyDescent="0.25">
      <c r="A325" s="6">
        <v>322</v>
      </c>
      <c r="B325" s="43" t="s">
        <v>345</v>
      </c>
      <c r="C325" s="7" t="str">
        <f>VLOOKUP(B325,[2]Лист1!$B$3:$E$532,1,0)</f>
        <v>Чеснокова Дарья Евгеньевна</v>
      </c>
      <c r="D325" s="7">
        <f>VLOOKUP(C325,[2]Лист1!$B$3:$E$532,3,0)</f>
        <v>0</v>
      </c>
      <c r="E325" s="7"/>
      <c r="F325" s="7"/>
      <c r="G325" s="24" t="s">
        <v>7</v>
      </c>
      <c r="H325" s="24"/>
      <c r="I325" s="10" t="s">
        <v>15</v>
      </c>
      <c r="J325" s="9">
        <v>43577</v>
      </c>
      <c r="K325" s="11" t="s">
        <v>301</v>
      </c>
      <c r="L325" s="10" t="s">
        <v>15</v>
      </c>
      <c r="M325" s="52">
        <v>43577</v>
      </c>
      <c r="N325" s="11" t="s">
        <v>301</v>
      </c>
      <c r="O325" s="9">
        <f>M325+365</f>
        <v>43942</v>
      </c>
      <c r="P325" s="23" t="str">
        <f t="shared" si="8"/>
        <v>дистанции горные</v>
      </c>
      <c r="Q325" s="5"/>
      <c r="R325" s="5"/>
      <c r="S325" s="47" t="e">
        <f>VLOOKUP($B325,[1]Лист1!$B$5:$G$100,5,0)</f>
        <v>#N/A</v>
      </c>
      <c r="T325" s="47" t="e">
        <f>VLOOKUP($B325,[1]Лист1!$B$5:$G$100,5,0)</f>
        <v>#N/A</v>
      </c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  <c r="FS325" s="5"/>
      <c r="FT325" s="5"/>
      <c r="FU325" s="5"/>
      <c r="FV325" s="5"/>
      <c r="FW325" s="5"/>
      <c r="FX325" s="5"/>
      <c r="FY325" s="5"/>
      <c r="FZ325" s="5"/>
      <c r="GA325" s="5"/>
      <c r="GB325" s="5"/>
      <c r="GC325" s="5"/>
      <c r="GD325" s="5"/>
      <c r="GE325" s="5"/>
      <c r="GF325" s="5"/>
      <c r="GG325" s="5"/>
      <c r="GH325" s="5"/>
      <c r="GI325" s="5"/>
      <c r="GJ325" s="5"/>
      <c r="GK325" s="5"/>
      <c r="GL325" s="5"/>
      <c r="GM325" s="5"/>
      <c r="GN325" s="5"/>
      <c r="GO325" s="5"/>
      <c r="GP325" s="5"/>
      <c r="GQ325" s="5"/>
      <c r="GR325" s="5"/>
      <c r="GS325" s="5"/>
      <c r="GT325" s="5"/>
      <c r="GU325" s="5"/>
      <c r="GV325" s="5"/>
      <c r="GW325" s="5"/>
      <c r="GX325" s="5"/>
      <c r="GY325" s="5"/>
      <c r="GZ325" s="5"/>
      <c r="HA325" s="5"/>
      <c r="HB325" s="5"/>
      <c r="HC325" s="5"/>
      <c r="HD325" s="5"/>
      <c r="HE325" s="5"/>
      <c r="HF325" s="5"/>
      <c r="HG325" s="5"/>
      <c r="HH325" s="5"/>
      <c r="HI325" s="5"/>
      <c r="HJ325" s="5"/>
      <c r="HK325" s="5"/>
      <c r="HL325" s="5"/>
      <c r="HM325" s="5"/>
      <c r="HN325" s="5"/>
      <c r="HO325" s="5"/>
      <c r="HP325" s="5"/>
      <c r="HQ325" s="5"/>
      <c r="HR325" s="5"/>
      <c r="HS325" s="5"/>
      <c r="HT325" s="5"/>
      <c r="HU325" s="5"/>
      <c r="HV325" s="5"/>
      <c r="HW325" s="5"/>
      <c r="HX325" s="5"/>
      <c r="HY325" s="5"/>
      <c r="HZ325" s="5"/>
      <c r="IA325" s="5"/>
      <c r="IB325" s="5"/>
      <c r="IC325" s="5"/>
      <c r="ID325" s="5"/>
      <c r="IE325" s="5"/>
      <c r="IF325" s="5"/>
      <c r="IG325" s="5"/>
      <c r="IH325" s="5"/>
      <c r="II325" s="5"/>
      <c r="IJ325" s="5"/>
      <c r="IK325" s="5"/>
      <c r="IL325" s="5"/>
      <c r="IM325" s="5"/>
      <c r="IN325" s="5"/>
      <c r="IO325" s="5"/>
      <c r="IP325" s="5"/>
      <c r="IQ325" s="5"/>
      <c r="IR325" s="5"/>
      <c r="IS325" s="5"/>
      <c r="IT325" s="5"/>
      <c r="IU325" s="5"/>
      <c r="IV325" s="5"/>
    </row>
    <row r="326" spans="1:256" s="42" customFormat="1" x14ac:dyDescent="0.25">
      <c r="A326" s="6">
        <v>323</v>
      </c>
      <c r="B326" s="7" t="s">
        <v>224</v>
      </c>
      <c r="C326" s="7" t="str">
        <f>VLOOKUP(B326,[2]Лист1!$B$3:$E$532,1,0)</f>
        <v>Чижик-Фриновская Влада Вадимовна</v>
      </c>
      <c r="D326" s="7" t="str">
        <f>VLOOKUP(C326,[2]Лист1!$B$3:$E$532,3,0)</f>
        <v>спортивный туризм</v>
      </c>
      <c r="E326" s="7">
        <v>1996</v>
      </c>
      <c r="F326" s="7">
        <v>24</v>
      </c>
      <c r="G326" s="24" t="s">
        <v>10</v>
      </c>
      <c r="H326" s="24"/>
      <c r="I326" s="10" t="s">
        <v>15</v>
      </c>
      <c r="J326" s="9">
        <v>42097</v>
      </c>
      <c r="K326" s="8">
        <v>1174</v>
      </c>
      <c r="L326" s="10" t="s">
        <v>15</v>
      </c>
      <c r="M326" s="9">
        <v>43876</v>
      </c>
      <c r="N326" s="11" t="s">
        <v>378</v>
      </c>
      <c r="O326" s="9">
        <f>M326+365</f>
        <v>44241</v>
      </c>
      <c r="P326" s="23" t="str">
        <f t="shared" si="8"/>
        <v>дистанции пешеходные</v>
      </c>
      <c r="Q326" s="5"/>
      <c r="R326" s="5"/>
      <c r="S326" s="47" t="e">
        <f>VLOOKUP($B326,[1]Лист1!$B$5:$G$100,5,0)</f>
        <v>#N/A</v>
      </c>
      <c r="T326" s="47" t="e">
        <f>VLOOKUP($B326,[1]Лист1!$B$5:$G$100,5,0)</f>
        <v>#N/A</v>
      </c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  <c r="FH326" s="5"/>
      <c r="FI326" s="5"/>
      <c r="FJ326" s="5"/>
      <c r="FK326" s="5"/>
      <c r="FL326" s="5"/>
      <c r="FM326" s="5"/>
      <c r="FN326" s="5"/>
      <c r="FO326" s="5"/>
      <c r="FP326" s="5"/>
      <c r="FQ326" s="5"/>
      <c r="FR326" s="5"/>
      <c r="FS326" s="5"/>
      <c r="FT326" s="5"/>
      <c r="FU326" s="5"/>
      <c r="FV326" s="5"/>
      <c r="FW326" s="5"/>
      <c r="FX326" s="5"/>
      <c r="FY326" s="5"/>
      <c r="FZ326" s="5"/>
      <c r="GA326" s="5"/>
      <c r="GB326" s="5"/>
      <c r="GC326" s="5"/>
      <c r="GD326" s="5"/>
      <c r="GE326" s="5"/>
      <c r="GF326" s="5"/>
      <c r="GG326" s="5"/>
      <c r="GH326" s="5"/>
      <c r="GI326" s="5"/>
      <c r="GJ326" s="5"/>
      <c r="GK326" s="5"/>
      <c r="GL326" s="5"/>
      <c r="GM326" s="5"/>
      <c r="GN326" s="5"/>
      <c r="GO326" s="5"/>
      <c r="GP326" s="5"/>
      <c r="GQ326" s="5"/>
      <c r="GR326" s="5"/>
      <c r="GS326" s="5"/>
      <c r="GT326" s="5"/>
      <c r="GU326" s="5"/>
      <c r="GV326" s="5"/>
      <c r="GW326" s="5"/>
      <c r="GX326" s="5"/>
      <c r="GY326" s="5"/>
      <c r="GZ326" s="5"/>
      <c r="HA326" s="5"/>
      <c r="HB326" s="5"/>
      <c r="HC326" s="5"/>
      <c r="HD326" s="5"/>
      <c r="HE326" s="5"/>
      <c r="HF326" s="5"/>
      <c r="HG326" s="5"/>
      <c r="HH326" s="5"/>
      <c r="HI326" s="5"/>
      <c r="HJ326" s="5"/>
      <c r="HK326" s="5"/>
      <c r="HL326" s="5"/>
      <c r="HM326" s="5"/>
      <c r="HN326" s="5"/>
      <c r="HO326" s="5"/>
      <c r="HP326" s="5"/>
      <c r="HQ326" s="5"/>
      <c r="HR326" s="5"/>
      <c r="HS326" s="5"/>
      <c r="HT326" s="5"/>
      <c r="HU326" s="5"/>
      <c r="HV326" s="5"/>
      <c r="HW326" s="5"/>
      <c r="HX326" s="5"/>
      <c r="HY326" s="5"/>
      <c r="HZ326" s="5"/>
      <c r="IA326" s="5"/>
      <c r="IB326" s="5"/>
      <c r="IC326" s="5"/>
      <c r="ID326" s="5"/>
      <c r="IE326" s="5"/>
      <c r="IF326" s="5"/>
      <c r="IG326" s="5"/>
      <c r="IH326" s="5"/>
      <c r="II326" s="5"/>
      <c r="IJ326" s="5"/>
      <c r="IK326" s="5"/>
      <c r="IL326" s="5"/>
      <c r="IM326" s="5"/>
      <c r="IN326" s="5"/>
      <c r="IO326" s="5"/>
      <c r="IP326" s="5"/>
      <c r="IQ326" s="5"/>
      <c r="IR326" s="5"/>
      <c r="IS326" s="5"/>
      <c r="IT326" s="5"/>
      <c r="IU326" s="5"/>
      <c r="IV326" s="5"/>
    </row>
    <row r="327" spans="1:256" s="42" customFormat="1" x14ac:dyDescent="0.25">
      <c r="A327" s="6">
        <v>324</v>
      </c>
      <c r="B327" s="24" t="s">
        <v>245</v>
      </c>
      <c r="C327" s="7" t="str">
        <f>VLOOKUP(B327,[2]Лист1!$B$3:$E$532,1,0)</f>
        <v>Чижик-Фриновский Алексей Вадимович</v>
      </c>
      <c r="D327" s="7">
        <f>VLOOKUP(C327,[2]Лист1!$B$3:$E$532,3,0)</f>
        <v>0</v>
      </c>
      <c r="E327" s="7"/>
      <c r="F327" s="7"/>
      <c r="G327" s="24" t="s">
        <v>7</v>
      </c>
      <c r="H327" s="24"/>
      <c r="I327" s="10" t="s">
        <v>15</v>
      </c>
      <c r="J327" s="9">
        <v>43326</v>
      </c>
      <c r="K327" s="11" t="s">
        <v>362</v>
      </c>
      <c r="L327" s="10" t="s">
        <v>15</v>
      </c>
      <c r="M327" s="9">
        <v>43701</v>
      </c>
      <c r="N327" s="11" t="s">
        <v>366</v>
      </c>
      <c r="O327" s="9">
        <f>M327+365</f>
        <v>44066</v>
      </c>
      <c r="P327" s="23" t="str">
        <f t="shared" si="8"/>
        <v>дистанции горные</v>
      </c>
      <c r="Q327" s="5"/>
      <c r="R327" s="5"/>
      <c r="S327" s="47" t="e">
        <f>VLOOKUP($B327,[1]Лист1!$B$5:$G$100,5,0)</f>
        <v>#N/A</v>
      </c>
      <c r="T327" s="47" t="e">
        <f>VLOOKUP($B327,[1]Лист1!$B$5:$G$100,5,0)</f>
        <v>#N/A</v>
      </c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5"/>
      <c r="EV327" s="5"/>
      <c r="EW327" s="5"/>
      <c r="EX327" s="5"/>
      <c r="EY327" s="5"/>
      <c r="EZ327" s="5"/>
      <c r="FA327" s="5"/>
      <c r="FB327" s="5"/>
      <c r="FC327" s="5"/>
      <c r="FD327" s="5"/>
      <c r="FE327" s="5"/>
      <c r="FF327" s="5"/>
      <c r="FG327" s="5"/>
      <c r="FH327" s="5"/>
      <c r="FI327" s="5"/>
      <c r="FJ327" s="5"/>
      <c r="FK327" s="5"/>
      <c r="FL327" s="5"/>
      <c r="FM327" s="5"/>
      <c r="FN327" s="5"/>
      <c r="FO327" s="5"/>
      <c r="FP327" s="5"/>
      <c r="FQ327" s="5"/>
      <c r="FR327" s="5"/>
      <c r="FS327" s="5"/>
      <c r="FT327" s="5"/>
      <c r="FU327" s="5"/>
      <c r="FV327" s="5"/>
      <c r="FW327" s="5"/>
      <c r="FX327" s="5"/>
      <c r="FY327" s="5"/>
      <c r="FZ327" s="5"/>
      <c r="GA327" s="5"/>
      <c r="GB327" s="5"/>
      <c r="GC327" s="5"/>
      <c r="GD327" s="5"/>
      <c r="GE327" s="5"/>
      <c r="GF327" s="5"/>
      <c r="GG327" s="5"/>
      <c r="GH327" s="5"/>
      <c r="GI327" s="5"/>
      <c r="GJ327" s="5"/>
      <c r="GK327" s="5"/>
      <c r="GL327" s="5"/>
      <c r="GM327" s="5"/>
      <c r="GN327" s="5"/>
      <c r="GO327" s="5"/>
      <c r="GP327" s="5"/>
      <c r="GQ327" s="5"/>
      <c r="GR327" s="5"/>
      <c r="GS327" s="5"/>
      <c r="GT327" s="5"/>
      <c r="GU327" s="5"/>
      <c r="GV327" s="5"/>
      <c r="GW327" s="5"/>
      <c r="GX327" s="5"/>
      <c r="GY327" s="5"/>
      <c r="GZ327" s="5"/>
      <c r="HA327" s="5"/>
      <c r="HB327" s="5"/>
      <c r="HC327" s="5"/>
      <c r="HD327" s="5"/>
      <c r="HE327" s="5"/>
      <c r="HF327" s="5"/>
      <c r="HG327" s="5"/>
      <c r="HH327" s="5"/>
      <c r="HI327" s="5"/>
      <c r="HJ327" s="5"/>
      <c r="HK327" s="5"/>
      <c r="HL327" s="5"/>
      <c r="HM327" s="5"/>
      <c r="HN327" s="5"/>
      <c r="HO327" s="5"/>
      <c r="HP327" s="5"/>
      <c r="HQ327" s="5"/>
      <c r="HR327" s="5"/>
      <c r="HS327" s="5"/>
      <c r="HT327" s="5"/>
      <c r="HU327" s="5"/>
      <c r="HV327" s="5"/>
      <c r="HW327" s="5"/>
      <c r="HX327" s="5"/>
      <c r="HY327" s="5"/>
      <c r="HZ327" s="5"/>
      <c r="IA327" s="5"/>
      <c r="IB327" s="5"/>
      <c r="IC327" s="5"/>
      <c r="ID327" s="5"/>
      <c r="IE327" s="5"/>
      <c r="IF327" s="5"/>
      <c r="IG327" s="5"/>
      <c r="IH327" s="5"/>
      <c r="II327" s="5"/>
      <c r="IJ327" s="5"/>
      <c r="IK327" s="5"/>
      <c r="IL327" s="5"/>
      <c r="IM327" s="5"/>
      <c r="IN327" s="5"/>
      <c r="IO327" s="5"/>
      <c r="IP327" s="5"/>
      <c r="IQ327" s="5"/>
      <c r="IR327" s="5"/>
      <c r="IS327" s="5"/>
      <c r="IT327" s="5"/>
      <c r="IU327" s="5"/>
      <c r="IV327" s="5"/>
    </row>
    <row r="328" spans="1:256" s="42" customFormat="1" x14ac:dyDescent="0.25">
      <c r="A328" s="6">
        <v>325</v>
      </c>
      <c r="B328" s="24" t="s">
        <v>225</v>
      </c>
      <c r="C328" s="7" t="str">
        <f>VLOOKUP(B328,[2]Лист1!$B$3:$E$532,1,0)</f>
        <v>Чиркина Екатерина Владимировна</v>
      </c>
      <c r="D328" s="7">
        <f>VLOOKUP(C328,[2]Лист1!$B$3:$E$532,3,0)</f>
        <v>0</v>
      </c>
      <c r="E328" s="7"/>
      <c r="F328" s="7"/>
      <c r="G328" s="24" t="s">
        <v>32</v>
      </c>
      <c r="H328" s="24"/>
      <c r="I328" s="10" t="s">
        <v>15</v>
      </c>
      <c r="J328" s="9">
        <v>43066</v>
      </c>
      <c r="K328" s="11">
        <v>237</v>
      </c>
      <c r="L328" s="10" t="s">
        <v>266</v>
      </c>
      <c r="M328" s="9"/>
      <c r="N328" s="11"/>
      <c r="O328" s="9"/>
      <c r="P328" s="23" t="str">
        <f t="shared" si="8"/>
        <v/>
      </c>
      <c r="Q328" s="5"/>
      <c r="R328" s="5"/>
      <c r="S328" s="47" t="e">
        <f>VLOOKUP($B328,[1]Лист1!$B$5:$G$100,5,0)</f>
        <v>#N/A</v>
      </c>
      <c r="T328" s="47" t="e">
        <f>VLOOKUP($B328,[1]Лист1!$B$5:$G$100,5,0)</f>
        <v>#N/A</v>
      </c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5"/>
      <c r="EV328" s="5"/>
      <c r="EW328" s="5"/>
      <c r="EX328" s="5"/>
      <c r="EY328" s="5"/>
      <c r="EZ328" s="5"/>
      <c r="FA328" s="5"/>
      <c r="FB328" s="5"/>
      <c r="FC328" s="5"/>
      <c r="FD328" s="5"/>
      <c r="FE328" s="5"/>
      <c r="FF328" s="5"/>
      <c r="FG328" s="5"/>
      <c r="FH328" s="5"/>
      <c r="FI328" s="5"/>
      <c r="FJ328" s="5"/>
      <c r="FK328" s="5"/>
      <c r="FL328" s="5"/>
      <c r="FM328" s="5"/>
      <c r="FN328" s="5"/>
      <c r="FO328" s="5"/>
      <c r="FP328" s="5"/>
      <c r="FQ328" s="5"/>
      <c r="FR328" s="5"/>
      <c r="FS328" s="5"/>
      <c r="FT328" s="5"/>
      <c r="FU328" s="5"/>
      <c r="FV328" s="5"/>
      <c r="FW328" s="5"/>
      <c r="FX328" s="5"/>
      <c r="FY328" s="5"/>
      <c r="FZ328" s="5"/>
      <c r="GA328" s="5"/>
      <c r="GB328" s="5"/>
      <c r="GC328" s="5"/>
      <c r="GD328" s="5"/>
      <c r="GE328" s="5"/>
      <c r="GF328" s="5"/>
      <c r="GG328" s="5"/>
      <c r="GH328" s="5"/>
      <c r="GI328" s="5"/>
      <c r="GJ328" s="5"/>
      <c r="GK328" s="5"/>
      <c r="GL328" s="5"/>
      <c r="GM328" s="5"/>
      <c r="GN328" s="5"/>
      <c r="GO328" s="5"/>
      <c r="GP328" s="5"/>
      <c r="GQ328" s="5"/>
      <c r="GR328" s="5"/>
      <c r="GS328" s="5"/>
      <c r="GT328" s="5"/>
      <c r="GU328" s="5"/>
      <c r="GV328" s="5"/>
      <c r="GW328" s="5"/>
      <c r="GX328" s="5"/>
      <c r="GY328" s="5"/>
      <c r="GZ328" s="5"/>
      <c r="HA328" s="5"/>
      <c r="HB328" s="5"/>
      <c r="HC328" s="5"/>
      <c r="HD328" s="5"/>
      <c r="HE328" s="5"/>
      <c r="HF328" s="5"/>
      <c r="HG328" s="5"/>
      <c r="HH328" s="5"/>
      <c r="HI328" s="5"/>
      <c r="HJ328" s="5"/>
      <c r="HK328" s="5"/>
      <c r="HL328" s="5"/>
      <c r="HM328" s="5"/>
      <c r="HN328" s="5"/>
      <c r="HO328" s="5"/>
      <c r="HP328" s="5"/>
      <c r="HQ328" s="5"/>
      <c r="HR328" s="5"/>
      <c r="HS328" s="5"/>
      <c r="HT328" s="5"/>
      <c r="HU328" s="5"/>
      <c r="HV328" s="5"/>
      <c r="HW328" s="5"/>
      <c r="HX328" s="5"/>
      <c r="HY328" s="5"/>
      <c r="HZ328" s="5"/>
      <c r="IA328" s="5"/>
      <c r="IB328" s="5"/>
      <c r="IC328" s="5"/>
      <c r="ID328" s="5"/>
      <c r="IE328" s="5"/>
      <c r="IF328" s="5"/>
      <c r="IG328" s="5"/>
      <c r="IH328" s="5"/>
      <c r="II328" s="5"/>
      <c r="IJ328" s="5"/>
      <c r="IK328" s="5"/>
      <c r="IL328" s="5"/>
      <c r="IM328" s="5"/>
      <c r="IN328" s="5"/>
      <c r="IO328" s="5"/>
      <c r="IP328" s="5"/>
      <c r="IQ328" s="5"/>
      <c r="IR328" s="5"/>
      <c r="IS328" s="5"/>
      <c r="IT328" s="5"/>
      <c r="IU328" s="5"/>
      <c r="IV328" s="5"/>
    </row>
    <row r="329" spans="1:256" s="42" customFormat="1" x14ac:dyDescent="0.25">
      <c r="A329" s="6">
        <v>326</v>
      </c>
      <c r="B329" s="7" t="s">
        <v>226</v>
      </c>
      <c r="C329" s="7" t="str">
        <f>VLOOKUP(B329,[2]Лист1!$B$3:$E$532,1,0)</f>
        <v>Чистякова Вера Владимировна</v>
      </c>
      <c r="D329" s="7" t="str">
        <f>VLOOKUP(C329,[2]Лист1!$B$3:$E$532,3,0)</f>
        <v>спортивный туризм</v>
      </c>
      <c r="E329" s="7"/>
      <c r="F329" s="7"/>
      <c r="G329" s="24" t="s">
        <v>7</v>
      </c>
      <c r="H329" s="24"/>
      <c r="I329" s="10" t="s">
        <v>8</v>
      </c>
      <c r="J329" s="12">
        <v>41043</v>
      </c>
      <c r="K329" s="11">
        <v>1500</v>
      </c>
      <c r="L329" s="10" t="s">
        <v>8</v>
      </c>
      <c r="M329" s="9">
        <v>43511</v>
      </c>
      <c r="N329" s="11" t="s">
        <v>25</v>
      </c>
      <c r="O329" s="9">
        <f>M329+365*2</f>
        <v>44241</v>
      </c>
      <c r="P329" s="23" t="str">
        <f t="shared" si="8"/>
        <v>дистанции горные</v>
      </c>
      <c r="Q329" s="5"/>
      <c r="R329" s="5"/>
      <c r="S329" s="47" t="e">
        <f>VLOOKUP($B329,[1]Лист1!$B$5:$G$100,5,0)</f>
        <v>#N/A</v>
      </c>
      <c r="T329" s="47" t="e">
        <f>VLOOKUP($B329,[1]Лист1!$B$5:$G$100,5,0)</f>
        <v>#N/A</v>
      </c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  <c r="DX329" s="5"/>
      <c r="DY329" s="5"/>
      <c r="DZ329" s="5"/>
      <c r="EA329" s="5"/>
      <c r="EB329" s="5"/>
      <c r="EC329" s="5"/>
      <c r="ED329" s="5"/>
      <c r="EE329" s="5"/>
      <c r="EF329" s="5"/>
      <c r="EG329" s="5"/>
      <c r="EH329" s="5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5"/>
      <c r="EV329" s="5"/>
      <c r="EW329" s="5"/>
      <c r="EX329" s="5"/>
      <c r="EY329" s="5"/>
      <c r="EZ329" s="5"/>
      <c r="FA329" s="5"/>
      <c r="FB329" s="5"/>
      <c r="FC329" s="5"/>
      <c r="FD329" s="5"/>
      <c r="FE329" s="5"/>
      <c r="FF329" s="5"/>
      <c r="FG329" s="5"/>
      <c r="FH329" s="5"/>
      <c r="FI329" s="5"/>
      <c r="FJ329" s="5"/>
      <c r="FK329" s="5"/>
      <c r="FL329" s="5"/>
      <c r="FM329" s="5"/>
      <c r="FN329" s="5"/>
      <c r="FO329" s="5"/>
      <c r="FP329" s="5"/>
      <c r="FQ329" s="5"/>
      <c r="FR329" s="5"/>
      <c r="FS329" s="5"/>
      <c r="FT329" s="5"/>
      <c r="FU329" s="5"/>
      <c r="FV329" s="5"/>
      <c r="FW329" s="5"/>
      <c r="FX329" s="5"/>
      <c r="FY329" s="5"/>
      <c r="FZ329" s="5"/>
      <c r="GA329" s="5"/>
      <c r="GB329" s="5"/>
      <c r="GC329" s="5"/>
      <c r="GD329" s="5"/>
      <c r="GE329" s="5"/>
      <c r="GF329" s="5"/>
      <c r="GG329" s="5"/>
      <c r="GH329" s="5"/>
      <c r="GI329" s="5"/>
      <c r="GJ329" s="5"/>
      <c r="GK329" s="5"/>
      <c r="GL329" s="5"/>
      <c r="GM329" s="5"/>
      <c r="GN329" s="5"/>
      <c r="GO329" s="5"/>
      <c r="GP329" s="5"/>
      <c r="GQ329" s="5"/>
      <c r="GR329" s="5"/>
      <c r="GS329" s="5"/>
      <c r="GT329" s="5"/>
      <c r="GU329" s="5"/>
      <c r="GV329" s="5"/>
      <c r="GW329" s="5"/>
      <c r="GX329" s="5"/>
      <c r="GY329" s="5"/>
      <c r="GZ329" s="5"/>
      <c r="HA329" s="5"/>
      <c r="HB329" s="5"/>
      <c r="HC329" s="5"/>
      <c r="HD329" s="5"/>
      <c r="HE329" s="5"/>
      <c r="HF329" s="5"/>
      <c r="HG329" s="5"/>
      <c r="HH329" s="5"/>
      <c r="HI329" s="5"/>
      <c r="HJ329" s="5"/>
      <c r="HK329" s="5"/>
      <c r="HL329" s="5"/>
      <c r="HM329" s="5"/>
      <c r="HN329" s="5"/>
      <c r="HO329" s="5"/>
      <c r="HP329" s="5"/>
      <c r="HQ329" s="5"/>
      <c r="HR329" s="5"/>
      <c r="HS329" s="5"/>
      <c r="HT329" s="5"/>
      <c r="HU329" s="5"/>
      <c r="HV329" s="5"/>
      <c r="HW329" s="5"/>
      <c r="HX329" s="5"/>
      <c r="HY329" s="5"/>
      <c r="HZ329" s="5"/>
      <c r="IA329" s="5"/>
      <c r="IB329" s="5"/>
      <c r="IC329" s="5"/>
      <c r="ID329" s="5"/>
      <c r="IE329" s="5"/>
      <c r="IF329" s="5"/>
      <c r="IG329" s="5"/>
      <c r="IH329" s="5"/>
      <c r="II329" s="5"/>
      <c r="IJ329" s="5"/>
      <c r="IK329" s="5"/>
      <c r="IL329" s="5"/>
      <c r="IM329" s="5"/>
      <c r="IN329" s="5"/>
      <c r="IO329" s="5"/>
      <c r="IP329" s="5"/>
      <c r="IQ329" s="5"/>
      <c r="IR329" s="5"/>
      <c r="IS329" s="5"/>
      <c r="IT329" s="5"/>
      <c r="IU329" s="5"/>
      <c r="IV329" s="5"/>
    </row>
    <row r="330" spans="1:256" s="42" customFormat="1" x14ac:dyDescent="0.25">
      <c r="A330" s="6">
        <v>327</v>
      </c>
      <c r="B330" s="24" t="s">
        <v>313</v>
      </c>
      <c r="C330" s="7" t="str">
        <f>VLOOKUP(B330,[2]Лист1!$B$3:$E$532,1,0)</f>
        <v>Чумаченко Сергей Валерьевич</v>
      </c>
      <c r="D330" s="7">
        <f>VLOOKUP(C330,[2]Лист1!$B$3:$E$532,3,0)</f>
        <v>0</v>
      </c>
      <c r="E330" s="7"/>
      <c r="F330" s="7"/>
      <c r="G330" s="24" t="s">
        <v>7</v>
      </c>
      <c r="H330" s="24"/>
      <c r="I330" s="10" t="s">
        <v>15</v>
      </c>
      <c r="J330" s="9">
        <v>43577</v>
      </c>
      <c r="K330" s="11" t="s">
        <v>301</v>
      </c>
      <c r="L330" s="10" t="s">
        <v>15</v>
      </c>
      <c r="M330" s="52">
        <v>43577</v>
      </c>
      <c r="N330" s="11" t="s">
        <v>301</v>
      </c>
      <c r="O330" s="9">
        <f>M330+365</f>
        <v>43942</v>
      </c>
      <c r="P330" s="23" t="str">
        <f t="shared" si="8"/>
        <v>дистанции горные</v>
      </c>
      <c r="Q330" s="5"/>
      <c r="R330" s="5"/>
      <c r="S330" s="47" t="e">
        <f>VLOOKUP($B330,[1]Лист1!$B$5:$G$100,5,0)</f>
        <v>#N/A</v>
      </c>
      <c r="T330" s="47" t="e">
        <f>VLOOKUP($B330,[1]Лист1!$B$5:$G$100,5,0)</f>
        <v>#N/A</v>
      </c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  <c r="DX330" s="5"/>
      <c r="DY330" s="5"/>
      <c r="DZ330" s="5"/>
      <c r="EA330" s="5"/>
      <c r="EB330" s="5"/>
      <c r="EC330" s="5"/>
      <c r="ED330" s="5"/>
      <c r="EE330" s="5"/>
      <c r="EF330" s="5"/>
      <c r="EG330" s="5"/>
      <c r="EH330" s="5"/>
      <c r="EI330" s="5"/>
      <c r="EJ330" s="5"/>
      <c r="EK330" s="5"/>
      <c r="EL330" s="5"/>
      <c r="EM330" s="5"/>
      <c r="EN330" s="5"/>
      <c r="EO330" s="5"/>
      <c r="EP330" s="5"/>
      <c r="EQ330" s="5"/>
      <c r="ER330" s="5"/>
      <c r="ES330" s="5"/>
      <c r="ET330" s="5"/>
      <c r="EU330" s="5"/>
      <c r="EV330" s="5"/>
      <c r="EW330" s="5"/>
      <c r="EX330" s="5"/>
      <c r="EY330" s="5"/>
      <c r="EZ330" s="5"/>
      <c r="FA330" s="5"/>
      <c r="FB330" s="5"/>
      <c r="FC330" s="5"/>
      <c r="FD330" s="5"/>
      <c r="FE330" s="5"/>
      <c r="FF330" s="5"/>
      <c r="FG330" s="5"/>
      <c r="FH330" s="5"/>
      <c r="FI330" s="5"/>
      <c r="FJ330" s="5"/>
      <c r="FK330" s="5"/>
      <c r="FL330" s="5"/>
      <c r="FM330" s="5"/>
      <c r="FN330" s="5"/>
      <c r="FO330" s="5"/>
      <c r="FP330" s="5"/>
      <c r="FQ330" s="5"/>
      <c r="FR330" s="5"/>
      <c r="FS330" s="5"/>
      <c r="FT330" s="5"/>
      <c r="FU330" s="5"/>
      <c r="FV330" s="5"/>
      <c r="FW330" s="5"/>
      <c r="FX330" s="5"/>
      <c r="FY330" s="5"/>
      <c r="FZ330" s="5"/>
      <c r="GA330" s="5"/>
      <c r="GB330" s="5"/>
      <c r="GC330" s="5"/>
      <c r="GD330" s="5"/>
      <c r="GE330" s="5"/>
      <c r="GF330" s="5"/>
      <c r="GG330" s="5"/>
      <c r="GH330" s="5"/>
      <c r="GI330" s="5"/>
      <c r="GJ330" s="5"/>
      <c r="GK330" s="5"/>
      <c r="GL330" s="5"/>
      <c r="GM330" s="5"/>
      <c r="GN330" s="5"/>
      <c r="GO330" s="5"/>
      <c r="GP330" s="5"/>
      <c r="GQ330" s="5"/>
      <c r="GR330" s="5"/>
      <c r="GS330" s="5"/>
      <c r="GT330" s="5"/>
      <c r="GU330" s="5"/>
      <c r="GV330" s="5"/>
      <c r="GW330" s="5"/>
      <c r="GX330" s="5"/>
      <c r="GY330" s="5"/>
      <c r="GZ330" s="5"/>
      <c r="HA330" s="5"/>
      <c r="HB330" s="5"/>
      <c r="HC330" s="5"/>
      <c r="HD330" s="5"/>
      <c r="HE330" s="5"/>
      <c r="HF330" s="5"/>
      <c r="HG330" s="5"/>
      <c r="HH330" s="5"/>
      <c r="HI330" s="5"/>
      <c r="HJ330" s="5"/>
      <c r="HK330" s="5"/>
      <c r="HL330" s="5"/>
      <c r="HM330" s="5"/>
      <c r="HN330" s="5"/>
      <c r="HO330" s="5"/>
      <c r="HP330" s="5"/>
      <c r="HQ330" s="5"/>
      <c r="HR330" s="5"/>
      <c r="HS330" s="5"/>
      <c r="HT330" s="5"/>
      <c r="HU330" s="5"/>
      <c r="HV330" s="5"/>
      <c r="HW330" s="5"/>
      <c r="HX330" s="5"/>
      <c r="HY330" s="5"/>
      <c r="HZ330" s="5"/>
      <c r="IA330" s="5"/>
      <c r="IB330" s="5"/>
      <c r="IC330" s="5"/>
      <c r="ID330" s="5"/>
      <c r="IE330" s="5"/>
      <c r="IF330" s="5"/>
      <c r="IG330" s="5"/>
      <c r="IH330" s="5"/>
      <c r="II330" s="5"/>
      <c r="IJ330" s="5"/>
      <c r="IK330" s="5"/>
      <c r="IL330" s="5"/>
      <c r="IM330" s="5"/>
      <c r="IN330" s="5"/>
      <c r="IO330" s="5"/>
      <c r="IP330" s="5"/>
      <c r="IQ330" s="5"/>
      <c r="IR330" s="5"/>
      <c r="IS330" s="5"/>
      <c r="IT330" s="5"/>
      <c r="IU330" s="5"/>
      <c r="IV330" s="5"/>
    </row>
    <row r="331" spans="1:256" s="42" customFormat="1" x14ac:dyDescent="0.25">
      <c r="A331" s="6">
        <v>328</v>
      </c>
      <c r="B331" s="7" t="s">
        <v>227</v>
      </c>
      <c r="C331" s="7" t="str">
        <f>VLOOKUP(B331,[2]Лист1!$B$3:$E$532,1,0)</f>
        <v>Шашков Леонид Борисович</v>
      </c>
      <c r="D331" s="7">
        <f>VLOOKUP(C331,[2]Лист1!$B$3:$E$532,3,0)</f>
        <v>0</v>
      </c>
      <c r="E331" s="7">
        <v>0</v>
      </c>
      <c r="F331" s="7">
        <v>2020</v>
      </c>
      <c r="G331" s="24" t="s">
        <v>14</v>
      </c>
      <c r="H331" s="24"/>
      <c r="I331" s="10" t="s">
        <v>15</v>
      </c>
      <c r="J331" s="9">
        <v>43066</v>
      </c>
      <c r="K331" s="11">
        <v>237</v>
      </c>
      <c r="L331" s="10" t="s">
        <v>266</v>
      </c>
      <c r="M331" s="9"/>
      <c r="N331" s="11"/>
      <c r="O331" s="9"/>
      <c r="P331" s="23" t="str">
        <f t="shared" si="8"/>
        <v/>
      </c>
      <c r="Q331" s="5"/>
      <c r="R331" s="5"/>
      <c r="S331" s="47" t="e">
        <f>VLOOKUP($B331,[1]Лист1!$B$5:$G$100,5,0)</f>
        <v>#N/A</v>
      </c>
      <c r="T331" s="47" t="e">
        <f>VLOOKUP($B331,[1]Лист1!$B$5:$G$100,5,0)</f>
        <v>#N/A</v>
      </c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  <c r="DX331" s="5"/>
      <c r="DY331" s="5"/>
      <c r="DZ331" s="5"/>
      <c r="EA331" s="5"/>
      <c r="EB331" s="5"/>
      <c r="EC331" s="5"/>
      <c r="ED331" s="5"/>
      <c r="EE331" s="5"/>
      <c r="EF331" s="5"/>
      <c r="EG331" s="5"/>
      <c r="EH331" s="5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  <c r="ET331" s="5"/>
      <c r="EU331" s="5"/>
      <c r="EV331" s="5"/>
      <c r="EW331" s="5"/>
      <c r="EX331" s="5"/>
      <c r="EY331" s="5"/>
      <c r="EZ331" s="5"/>
      <c r="FA331" s="5"/>
      <c r="FB331" s="5"/>
      <c r="FC331" s="5"/>
      <c r="FD331" s="5"/>
      <c r="FE331" s="5"/>
      <c r="FF331" s="5"/>
      <c r="FG331" s="5"/>
      <c r="FH331" s="5"/>
      <c r="FI331" s="5"/>
      <c r="FJ331" s="5"/>
      <c r="FK331" s="5"/>
      <c r="FL331" s="5"/>
      <c r="FM331" s="5"/>
      <c r="FN331" s="5"/>
      <c r="FO331" s="5"/>
      <c r="FP331" s="5"/>
      <c r="FQ331" s="5"/>
      <c r="FR331" s="5"/>
      <c r="FS331" s="5"/>
      <c r="FT331" s="5"/>
      <c r="FU331" s="5"/>
      <c r="FV331" s="5"/>
      <c r="FW331" s="5"/>
      <c r="FX331" s="5"/>
      <c r="FY331" s="5"/>
      <c r="FZ331" s="5"/>
      <c r="GA331" s="5"/>
      <c r="GB331" s="5"/>
      <c r="GC331" s="5"/>
      <c r="GD331" s="5"/>
      <c r="GE331" s="5"/>
      <c r="GF331" s="5"/>
      <c r="GG331" s="5"/>
      <c r="GH331" s="5"/>
      <c r="GI331" s="5"/>
      <c r="GJ331" s="5"/>
      <c r="GK331" s="5"/>
      <c r="GL331" s="5"/>
      <c r="GM331" s="5"/>
      <c r="GN331" s="5"/>
      <c r="GO331" s="5"/>
      <c r="GP331" s="5"/>
      <c r="GQ331" s="5"/>
      <c r="GR331" s="5"/>
      <c r="GS331" s="5"/>
      <c r="GT331" s="5"/>
      <c r="GU331" s="5"/>
      <c r="GV331" s="5"/>
      <c r="GW331" s="5"/>
      <c r="GX331" s="5"/>
      <c r="GY331" s="5"/>
      <c r="GZ331" s="5"/>
      <c r="HA331" s="5"/>
      <c r="HB331" s="5"/>
      <c r="HC331" s="5"/>
      <c r="HD331" s="5"/>
      <c r="HE331" s="5"/>
      <c r="HF331" s="5"/>
      <c r="HG331" s="5"/>
      <c r="HH331" s="5"/>
      <c r="HI331" s="5"/>
      <c r="HJ331" s="5"/>
      <c r="HK331" s="5"/>
      <c r="HL331" s="5"/>
      <c r="HM331" s="5"/>
      <c r="HN331" s="5"/>
      <c r="HO331" s="5"/>
      <c r="HP331" s="5"/>
      <c r="HQ331" s="5"/>
      <c r="HR331" s="5"/>
      <c r="HS331" s="5"/>
      <c r="HT331" s="5"/>
      <c r="HU331" s="5"/>
      <c r="HV331" s="5"/>
      <c r="HW331" s="5"/>
      <c r="HX331" s="5"/>
      <c r="HY331" s="5"/>
      <c r="HZ331" s="5"/>
      <c r="IA331" s="5"/>
      <c r="IB331" s="5"/>
      <c r="IC331" s="5"/>
      <c r="ID331" s="5"/>
      <c r="IE331" s="5"/>
      <c r="IF331" s="5"/>
      <c r="IG331" s="5"/>
      <c r="IH331" s="5"/>
      <c r="II331" s="5"/>
      <c r="IJ331" s="5"/>
      <c r="IK331" s="5"/>
      <c r="IL331" s="5"/>
      <c r="IM331" s="5"/>
      <c r="IN331" s="5"/>
      <c r="IO331" s="5"/>
      <c r="IP331" s="5"/>
      <c r="IQ331" s="5"/>
      <c r="IR331" s="5"/>
      <c r="IS331" s="5"/>
      <c r="IT331" s="5"/>
      <c r="IU331" s="5"/>
      <c r="IV331" s="5"/>
    </row>
    <row r="332" spans="1:256" s="42" customFormat="1" x14ac:dyDescent="0.25">
      <c r="A332" s="6">
        <v>329</v>
      </c>
      <c r="B332" s="7" t="s">
        <v>228</v>
      </c>
      <c r="C332" s="7" t="str">
        <f>VLOOKUP(B332,[2]Лист1!$B$3:$E$532,1,0)</f>
        <v>Шелихова Наталия Евгеньевна</v>
      </c>
      <c r="D332" s="7">
        <f>VLOOKUP(C332,[2]Лист1!$B$3:$E$532,3,0)</f>
        <v>0</v>
      </c>
      <c r="E332" s="7"/>
      <c r="F332" s="7"/>
      <c r="G332" s="24" t="s">
        <v>7</v>
      </c>
      <c r="H332" s="24"/>
      <c r="I332" s="10" t="s">
        <v>8</v>
      </c>
      <c r="J332" s="9">
        <v>43090</v>
      </c>
      <c r="K332" s="11">
        <v>259</v>
      </c>
      <c r="L332" s="10" t="s">
        <v>8</v>
      </c>
      <c r="M332" s="9">
        <v>43827</v>
      </c>
      <c r="N332" s="11" t="s">
        <v>368</v>
      </c>
      <c r="O332" s="9">
        <f>M332+365*2</f>
        <v>44557</v>
      </c>
      <c r="P332" s="23" t="str">
        <f t="shared" ref="P332:P346" si="9">IF(M332&gt;0,G332,"")</f>
        <v>дистанции горные</v>
      </c>
      <c r="Q332" s="5"/>
      <c r="R332" s="5"/>
      <c r="S332" s="47" t="e">
        <f>VLOOKUP($B332,[1]Лист1!$B$5:$G$100,5,0)</f>
        <v>#N/A</v>
      </c>
      <c r="T332" s="47" t="e">
        <f>VLOOKUP($B332,[1]Лист1!$B$5:$G$100,5,0)</f>
        <v>#N/A</v>
      </c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  <c r="DV332" s="5"/>
      <c r="DW332" s="5"/>
      <c r="DX332" s="5"/>
      <c r="DY332" s="5"/>
      <c r="DZ332" s="5"/>
      <c r="EA332" s="5"/>
      <c r="EB332" s="5"/>
      <c r="EC332" s="5"/>
      <c r="ED332" s="5"/>
      <c r="EE332" s="5"/>
      <c r="EF332" s="5"/>
      <c r="EG332" s="5"/>
      <c r="EH332" s="5"/>
      <c r="EI332" s="5"/>
      <c r="EJ332" s="5"/>
      <c r="EK332" s="5"/>
      <c r="EL332" s="5"/>
      <c r="EM332" s="5"/>
      <c r="EN332" s="5"/>
      <c r="EO332" s="5"/>
      <c r="EP332" s="5"/>
      <c r="EQ332" s="5"/>
      <c r="ER332" s="5"/>
      <c r="ES332" s="5"/>
      <c r="ET332" s="5"/>
      <c r="EU332" s="5"/>
      <c r="EV332" s="5"/>
      <c r="EW332" s="5"/>
      <c r="EX332" s="5"/>
      <c r="EY332" s="5"/>
      <c r="EZ332" s="5"/>
      <c r="FA332" s="5"/>
      <c r="FB332" s="5"/>
      <c r="FC332" s="5"/>
      <c r="FD332" s="5"/>
      <c r="FE332" s="5"/>
      <c r="FF332" s="5"/>
      <c r="FG332" s="5"/>
      <c r="FH332" s="5"/>
      <c r="FI332" s="5"/>
      <c r="FJ332" s="5"/>
      <c r="FK332" s="5"/>
      <c r="FL332" s="5"/>
      <c r="FM332" s="5"/>
      <c r="FN332" s="5"/>
      <c r="FO332" s="5"/>
      <c r="FP332" s="5"/>
      <c r="FQ332" s="5"/>
      <c r="FR332" s="5"/>
      <c r="FS332" s="5"/>
      <c r="FT332" s="5"/>
      <c r="FU332" s="5"/>
      <c r="FV332" s="5"/>
      <c r="FW332" s="5"/>
      <c r="FX332" s="5"/>
      <c r="FY332" s="5"/>
      <c r="FZ332" s="5"/>
      <c r="GA332" s="5"/>
      <c r="GB332" s="5"/>
      <c r="GC332" s="5"/>
      <c r="GD332" s="5"/>
      <c r="GE332" s="5"/>
      <c r="GF332" s="5"/>
      <c r="GG332" s="5"/>
      <c r="GH332" s="5"/>
      <c r="GI332" s="5"/>
      <c r="GJ332" s="5"/>
      <c r="GK332" s="5"/>
      <c r="GL332" s="5"/>
      <c r="GM332" s="5"/>
      <c r="GN332" s="5"/>
      <c r="GO332" s="5"/>
      <c r="GP332" s="5"/>
      <c r="GQ332" s="5"/>
      <c r="GR332" s="5"/>
      <c r="GS332" s="5"/>
      <c r="GT332" s="5"/>
      <c r="GU332" s="5"/>
      <c r="GV332" s="5"/>
      <c r="GW332" s="5"/>
      <c r="GX332" s="5"/>
      <c r="GY332" s="5"/>
      <c r="GZ332" s="5"/>
      <c r="HA332" s="5"/>
      <c r="HB332" s="5"/>
      <c r="HC332" s="5"/>
      <c r="HD332" s="5"/>
      <c r="HE332" s="5"/>
      <c r="HF332" s="5"/>
      <c r="HG332" s="5"/>
      <c r="HH332" s="5"/>
      <c r="HI332" s="5"/>
      <c r="HJ332" s="5"/>
      <c r="HK332" s="5"/>
      <c r="HL332" s="5"/>
      <c r="HM332" s="5"/>
      <c r="HN332" s="5"/>
      <c r="HO332" s="5"/>
      <c r="HP332" s="5"/>
      <c r="HQ332" s="5"/>
      <c r="HR332" s="5"/>
      <c r="HS332" s="5"/>
      <c r="HT332" s="5"/>
      <c r="HU332" s="5"/>
      <c r="HV332" s="5"/>
      <c r="HW332" s="5"/>
      <c r="HX332" s="5"/>
      <c r="HY332" s="5"/>
      <c r="HZ332" s="5"/>
      <c r="IA332" s="5"/>
      <c r="IB332" s="5"/>
      <c r="IC332" s="5"/>
      <c r="ID332" s="5"/>
      <c r="IE332" s="5"/>
      <c r="IF332" s="5"/>
      <c r="IG332" s="5"/>
      <c r="IH332" s="5"/>
      <c r="II332" s="5"/>
      <c r="IJ332" s="5"/>
      <c r="IK332" s="5"/>
      <c r="IL332" s="5"/>
      <c r="IM332" s="5"/>
      <c r="IN332" s="5"/>
      <c r="IO332" s="5"/>
      <c r="IP332" s="5"/>
      <c r="IQ332" s="5"/>
      <c r="IR332" s="5"/>
      <c r="IS332" s="5"/>
      <c r="IT332" s="5"/>
      <c r="IU332" s="5"/>
      <c r="IV332" s="5"/>
    </row>
    <row r="333" spans="1:256" s="42" customFormat="1" x14ac:dyDescent="0.25">
      <c r="A333" s="6">
        <v>330</v>
      </c>
      <c r="B333" s="13" t="s">
        <v>229</v>
      </c>
      <c r="C333" s="7" t="str">
        <f>VLOOKUP(B333,[2]Лист1!$B$3:$E$532,1,0)</f>
        <v>Шендерович Альберт Валентинович</v>
      </c>
      <c r="D333" s="7" t="str">
        <f>VLOOKUP(C333,[2]Лист1!$B$3:$E$532,3,0)</f>
        <v>спортивный туризм</v>
      </c>
      <c r="E333" s="7">
        <v>1972</v>
      </c>
      <c r="F333" s="7">
        <v>48</v>
      </c>
      <c r="G333" s="24" t="s">
        <v>10</v>
      </c>
      <c r="H333" s="24" t="s">
        <v>356</v>
      </c>
      <c r="I333" s="10" t="s">
        <v>73</v>
      </c>
      <c r="J333" s="9">
        <v>41843</v>
      </c>
      <c r="K333" s="11" t="s">
        <v>263</v>
      </c>
      <c r="L333" s="10" t="s">
        <v>73</v>
      </c>
      <c r="M333" s="9">
        <v>43451</v>
      </c>
      <c r="N333" s="11" t="s">
        <v>267</v>
      </c>
      <c r="O333" s="9">
        <f>M333+365*4</f>
        <v>44911</v>
      </c>
      <c r="P333" s="23" t="str">
        <f t="shared" si="9"/>
        <v>дистанции пешеходные</v>
      </c>
      <c r="Q333" s="5"/>
      <c r="R333" s="5"/>
      <c r="S333" s="47">
        <f>VLOOKUP($B333,[1]Лист1!$B$5:$G$100,5,0)</f>
        <v>70</v>
      </c>
      <c r="T333" s="47">
        <f>VLOOKUP($B333,[1]Лист1!$B$5:$G$100,5,0)</f>
        <v>70</v>
      </c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  <c r="DX333" s="5"/>
      <c r="DY333" s="5"/>
      <c r="DZ333" s="5"/>
      <c r="EA333" s="5"/>
      <c r="EB333" s="5"/>
      <c r="EC333" s="5"/>
      <c r="ED333" s="5"/>
      <c r="EE333" s="5"/>
      <c r="EF333" s="5"/>
      <c r="EG333" s="5"/>
      <c r="EH333" s="5"/>
      <c r="EI333" s="5"/>
      <c r="EJ333" s="5"/>
      <c r="EK333" s="5"/>
      <c r="EL333" s="5"/>
      <c r="EM333" s="5"/>
      <c r="EN333" s="5"/>
      <c r="EO333" s="5"/>
      <c r="EP333" s="5"/>
      <c r="EQ333" s="5"/>
      <c r="ER333" s="5"/>
      <c r="ES333" s="5"/>
      <c r="ET333" s="5"/>
      <c r="EU333" s="5"/>
      <c r="EV333" s="5"/>
      <c r="EW333" s="5"/>
      <c r="EX333" s="5"/>
      <c r="EY333" s="5"/>
      <c r="EZ333" s="5"/>
      <c r="FA333" s="5"/>
      <c r="FB333" s="5"/>
      <c r="FC333" s="5"/>
      <c r="FD333" s="5"/>
      <c r="FE333" s="5"/>
      <c r="FF333" s="5"/>
      <c r="FG333" s="5"/>
      <c r="FH333" s="5"/>
      <c r="FI333" s="5"/>
      <c r="FJ333" s="5"/>
      <c r="FK333" s="5"/>
      <c r="FL333" s="5"/>
      <c r="FM333" s="5"/>
      <c r="FN333" s="5"/>
      <c r="FO333" s="5"/>
      <c r="FP333" s="5"/>
      <c r="FQ333" s="5"/>
      <c r="FR333" s="5"/>
      <c r="FS333" s="5"/>
      <c r="FT333" s="5"/>
      <c r="FU333" s="5"/>
      <c r="FV333" s="5"/>
      <c r="FW333" s="5"/>
      <c r="FX333" s="5"/>
      <c r="FY333" s="5"/>
      <c r="FZ333" s="5"/>
      <c r="GA333" s="5"/>
      <c r="GB333" s="5"/>
      <c r="GC333" s="5"/>
      <c r="GD333" s="5"/>
      <c r="GE333" s="5"/>
      <c r="GF333" s="5"/>
      <c r="GG333" s="5"/>
      <c r="GH333" s="5"/>
      <c r="GI333" s="5"/>
      <c r="GJ333" s="5"/>
      <c r="GK333" s="5"/>
      <c r="GL333" s="5"/>
      <c r="GM333" s="5"/>
      <c r="GN333" s="5"/>
      <c r="GO333" s="5"/>
      <c r="GP333" s="5"/>
      <c r="GQ333" s="5"/>
      <c r="GR333" s="5"/>
      <c r="GS333" s="5"/>
      <c r="GT333" s="5"/>
      <c r="GU333" s="5"/>
      <c r="GV333" s="5"/>
      <c r="GW333" s="5"/>
      <c r="GX333" s="5"/>
      <c r="GY333" s="5"/>
      <c r="GZ333" s="5"/>
      <c r="HA333" s="5"/>
      <c r="HB333" s="5"/>
      <c r="HC333" s="5"/>
      <c r="HD333" s="5"/>
      <c r="HE333" s="5"/>
      <c r="HF333" s="5"/>
      <c r="HG333" s="5"/>
      <c r="HH333" s="5"/>
      <c r="HI333" s="5"/>
      <c r="HJ333" s="5"/>
      <c r="HK333" s="5"/>
      <c r="HL333" s="5"/>
      <c r="HM333" s="5"/>
      <c r="HN333" s="5"/>
      <c r="HO333" s="5"/>
      <c r="HP333" s="5"/>
      <c r="HQ333" s="5"/>
      <c r="HR333" s="5"/>
      <c r="HS333" s="5"/>
      <c r="HT333" s="5"/>
      <c r="HU333" s="5"/>
      <c r="HV333" s="5"/>
      <c r="HW333" s="5"/>
      <c r="HX333" s="5"/>
      <c r="HY333" s="5"/>
      <c r="HZ333" s="5"/>
      <c r="IA333" s="5"/>
      <c r="IB333" s="5"/>
      <c r="IC333" s="5"/>
      <c r="ID333" s="5"/>
      <c r="IE333" s="5"/>
      <c r="IF333" s="5"/>
      <c r="IG333" s="5"/>
      <c r="IH333" s="5"/>
      <c r="II333" s="5"/>
      <c r="IJ333" s="5"/>
      <c r="IK333" s="5"/>
      <c r="IL333" s="5"/>
      <c r="IM333" s="5"/>
      <c r="IN333" s="5"/>
      <c r="IO333" s="5"/>
      <c r="IP333" s="5"/>
      <c r="IQ333" s="5"/>
      <c r="IR333" s="5"/>
      <c r="IS333" s="5"/>
      <c r="IT333" s="5"/>
      <c r="IU333" s="5"/>
      <c r="IV333" s="5"/>
    </row>
    <row r="334" spans="1:256" s="42" customFormat="1" x14ac:dyDescent="0.25">
      <c r="A334" s="6">
        <v>331</v>
      </c>
      <c r="B334" s="7" t="s">
        <v>230</v>
      </c>
      <c r="C334" s="7" t="str">
        <f>VLOOKUP(B334,[2]Лист1!$B$3:$E$532,1,0)</f>
        <v>Ширыкалова Диана Александровна</v>
      </c>
      <c r="D334" s="7">
        <f>VLOOKUP(C334,[2]Лист1!$B$3:$E$532,3,0)</f>
        <v>0</v>
      </c>
      <c r="E334" s="7">
        <v>2003</v>
      </c>
      <c r="F334" s="7">
        <v>17</v>
      </c>
      <c r="G334" s="24" t="s">
        <v>10</v>
      </c>
      <c r="H334" s="24"/>
      <c r="I334" s="10" t="s">
        <v>11</v>
      </c>
      <c r="J334" s="9">
        <v>43146</v>
      </c>
      <c r="K334" s="10" t="s">
        <v>25</v>
      </c>
      <c r="L334" s="10" t="s">
        <v>266</v>
      </c>
      <c r="M334" s="9"/>
      <c r="N334" s="11"/>
      <c r="O334" s="9"/>
      <c r="P334" s="23" t="str">
        <f t="shared" si="9"/>
        <v/>
      </c>
      <c r="Q334" s="5"/>
      <c r="R334" s="5"/>
      <c r="S334" s="47">
        <f>VLOOKUP($B334,[1]Лист1!$B$5:$G$100,5,0)</f>
        <v>0</v>
      </c>
      <c r="T334" s="47">
        <f>VLOOKUP($B334,[1]Лист1!$B$5:$G$100,5,0)</f>
        <v>0</v>
      </c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  <c r="DX334" s="5"/>
      <c r="DY334" s="5"/>
      <c r="DZ334" s="5"/>
      <c r="EA334" s="5"/>
      <c r="EB334" s="5"/>
      <c r="EC334" s="5"/>
      <c r="ED334" s="5"/>
      <c r="EE334" s="5"/>
      <c r="EF334" s="5"/>
      <c r="EG334" s="5"/>
      <c r="EH334" s="5"/>
      <c r="EI334" s="5"/>
      <c r="EJ334" s="5"/>
      <c r="EK334" s="5"/>
      <c r="EL334" s="5"/>
      <c r="EM334" s="5"/>
      <c r="EN334" s="5"/>
      <c r="EO334" s="5"/>
      <c r="EP334" s="5"/>
      <c r="EQ334" s="5"/>
      <c r="ER334" s="5"/>
      <c r="ES334" s="5"/>
      <c r="ET334" s="5"/>
      <c r="EU334" s="5"/>
      <c r="EV334" s="5"/>
      <c r="EW334" s="5"/>
      <c r="EX334" s="5"/>
      <c r="EY334" s="5"/>
      <c r="EZ334" s="5"/>
      <c r="FA334" s="5"/>
      <c r="FB334" s="5"/>
      <c r="FC334" s="5"/>
      <c r="FD334" s="5"/>
      <c r="FE334" s="5"/>
      <c r="FF334" s="5"/>
      <c r="FG334" s="5"/>
      <c r="FH334" s="5"/>
      <c r="FI334" s="5"/>
      <c r="FJ334" s="5"/>
      <c r="FK334" s="5"/>
      <c r="FL334" s="5"/>
      <c r="FM334" s="5"/>
      <c r="FN334" s="5"/>
      <c r="FO334" s="5"/>
      <c r="FP334" s="5"/>
      <c r="FQ334" s="5"/>
      <c r="FR334" s="5"/>
      <c r="FS334" s="5"/>
      <c r="FT334" s="5"/>
      <c r="FU334" s="5"/>
      <c r="FV334" s="5"/>
      <c r="FW334" s="5"/>
      <c r="FX334" s="5"/>
      <c r="FY334" s="5"/>
      <c r="FZ334" s="5"/>
      <c r="GA334" s="5"/>
      <c r="GB334" s="5"/>
      <c r="GC334" s="5"/>
      <c r="GD334" s="5"/>
      <c r="GE334" s="5"/>
      <c r="GF334" s="5"/>
      <c r="GG334" s="5"/>
      <c r="GH334" s="5"/>
      <c r="GI334" s="5"/>
      <c r="GJ334" s="5"/>
      <c r="GK334" s="5"/>
      <c r="GL334" s="5"/>
      <c r="GM334" s="5"/>
      <c r="GN334" s="5"/>
      <c r="GO334" s="5"/>
      <c r="GP334" s="5"/>
      <c r="GQ334" s="5"/>
      <c r="GR334" s="5"/>
      <c r="GS334" s="5"/>
      <c r="GT334" s="5"/>
      <c r="GU334" s="5"/>
      <c r="GV334" s="5"/>
      <c r="GW334" s="5"/>
      <c r="GX334" s="5"/>
      <c r="GY334" s="5"/>
      <c r="GZ334" s="5"/>
      <c r="HA334" s="5"/>
      <c r="HB334" s="5"/>
      <c r="HC334" s="5"/>
      <c r="HD334" s="5"/>
      <c r="HE334" s="5"/>
      <c r="HF334" s="5"/>
      <c r="HG334" s="5"/>
      <c r="HH334" s="5"/>
      <c r="HI334" s="5"/>
      <c r="HJ334" s="5"/>
      <c r="HK334" s="5"/>
      <c r="HL334" s="5"/>
      <c r="HM334" s="5"/>
      <c r="HN334" s="5"/>
      <c r="HO334" s="5"/>
      <c r="HP334" s="5"/>
      <c r="HQ334" s="5"/>
      <c r="HR334" s="5"/>
      <c r="HS334" s="5"/>
      <c r="HT334" s="5"/>
      <c r="HU334" s="5"/>
      <c r="HV334" s="5"/>
      <c r="HW334" s="5"/>
      <c r="HX334" s="5"/>
      <c r="HY334" s="5"/>
      <c r="HZ334" s="5"/>
      <c r="IA334" s="5"/>
      <c r="IB334" s="5"/>
      <c r="IC334" s="5"/>
      <c r="ID334" s="5"/>
      <c r="IE334" s="5"/>
      <c r="IF334" s="5"/>
      <c r="IG334" s="5"/>
      <c r="IH334" s="5"/>
      <c r="II334" s="5"/>
      <c r="IJ334" s="5"/>
      <c r="IK334" s="5"/>
      <c r="IL334" s="5"/>
      <c r="IM334" s="5"/>
      <c r="IN334" s="5"/>
      <c r="IO334" s="5"/>
      <c r="IP334" s="5"/>
      <c r="IQ334" s="5"/>
      <c r="IR334" s="5"/>
      <c r="IS334" s="5"/>
      <c r="IT334" s="5"/>
      <c r="IU334" s="5"/>
      <c r="IV334" s="5"/>
    </row>
    <row r="335" spans="1:256" s="42" customFormat="1" x14ac:dyDescent="0.25">
      <c r="A335" s="6">
        <v>332</v>
      </c>
      <c r="B335" s="24" t="s">
        <v>231</v>
      </c>
      <c r="C335" s="7" t="str">
        <f>VLOOKUP(B335,[2]Лист1!$B$3:$E$532,1,0)</f>
        <v>Ширяев Дмитрий Александрович</v>
      </c>
      <c r="D335" s="7" t="str">
        <f>VLOOKUP(C335,[2]Лист1!$B$3:$E$532,3,0)</f>
        <v>спортивный туризм</v>
      </c>
      <c r="E335" s="7"/>
      <c r="F335" s="7"/>
      <c r="G335" s="24" t="s">
        <v>14</v>
      </c>
      <c r="H335" s="24"/>
      <c r="I335" s="10" t="s">
        <v>15</v>
      </c>
      <c r="J335" s="9">
        <v>42884</v>
      </c>
      <c r="K335" s="11">
        <v>75</v>
      </c>
      <c r="L335" s="10" t="s">
        <v>15</v>
      </c>
      <c r="M335" s="54">
        <v>43614</v>
      </c>
      <c r="N335" s="11" t="s">
        <v>41</v>
      </c>
      <c r="O335" s="9">
        <f>M335+365</f>
        <v>43979</v>
      </c>
      <c r="P335" s="23" t="str">
        <f t="shared" si="9"/>
        <v>дистанции на средствах передвижения (авто)</v>
      </c>
      <c r="Q335" s="5"/>
      <c r="R335" s="5"/>
      <c r="S335" s="47" t="e">
        <f>VLOOKUP($B335,[1]Лист1!$B$5:$G$100,5,0)</f>
        <v>#N/A</v>
      </c>
      <c r="T335" s="47" t="e">
        <f>VLOOKUP($B335,[1]Лист1!$B$5:$G$100,5,0)</f>
        <v>#N/A</v>
      </c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  <c r="DK335" s="5"/>
      <c r="DL335" s="5"/>
      <c r="DM335" s="5"/>
      <c r="DN335" s="5"/>
      <c r="DO335" s="5"/>
      <c r="DP335" s="5"/>
      <c r="DQ335" s="5"/>
      <c r="DR335" s="5"/>
      <c r="DS335" s="5"/>
      <c r="DT335" s="5"/>
      <c r="DU335" s="5"/>
      <c r="DV335" s="5"/>
      <c r="DW335" s="5"/>
      <c r="DX335" s="5"/>
      <c r="DY335" s="5"/>
      <c r="DZ335" s="5"/>
      <c r="EA335" s="5"/>
      <c r="EB335" s="5"/>
      <c r="EC335" s="5"/>
      <c r="ED335" s="5"/>
      <c r="EE335" s="5"/>
      <c r="EF335" s="5"/>
      <c r="EG335" s="5"/>
      <c r="EH335" s="5"/>
      <c r="EI335" s="5"/>
      <c r="EJ335" s="5"/>
      <c r="EK335" s="5"/>
      <c r="EL335" s="5"/>
      <c r="EM335" s="5"/>
      <c r="EN335" s="5"/>
      <c r="EO335" s="5"/>
      <c r="EP335" s="5"/>
      <c r="EQ335" s="5"/>
      <c r="ER335" s="5"/>
      <c r="ES335" s="5"/>
      <c r="ET335" s="5"/>
      <c r="EU335" s="5"/>
      <c r="EV335" s="5"/>
      <c r="EW335" s="5"/>
      <c r="EX335" s="5"/>
      <c r="EY335" s="5"/>
      <c r="EZ335" s="5"/>
      <c r="FA335" s="5"/>
      <c r="FB335" s="5"/>
      <c r="FC335" s="5"/>
      <c r="FD335" s="5"/>
      <c r="FE335" s="5"/>
      <c r="FF335" s="5"/>
      <c r="FG335" s="5"/>
      <c r="FH335" s="5"/>
      <c r="FI335" s="5"/>
      <c r="FJ335" s="5"/>
      <c r="FK335" s="5"/>
      <c r="FL335" s="5"/>
      <c r="FM335" s="5"/>
      <c r="FN335" s="5"/>
      <c r="FO335" s="5"/>
      <c r="FP335" s="5"/>
      <c r="FQ335" s="5"/>
      <c r="FR335" s="5"/>
      <c r="FS335" s="5"/>
      <c r="FT335" s="5"/>
      <c r="FU335" s="5"/>
      <c r="FV335" s="5"/>
      <c r="FW335" s="5"/>
      <c r="FX335" s="5"/>
      <c r="FY335" s="5"/>
      <c r="FZ335" s="5"/>
      <c r="GA335" s="5"/>
      <c r="GB335" s="5"/>
      <c r="GC335" s="5"/>
      <c r="GD335" s="5"/>
      <c r="GE335" s="5"/>
      <c r="GF335" s="5"/>
      <c r="GG335" s="5"/>
      <c r="GH335" s="5"/>
      <c r="GI335" s="5"/>
      <c r="GJ335" s="5"/>
      <c r="GK335" s="5"/>
      <c r="GL335" s="5"/>
      <c r="GM335" s="5"/>
      <c r="GN335" s="5"/>
      <c r="GO335" s="5"/>
      <c r="GP335" s="5"/>
      <c r="GQ335" s="5"/>
      <c r="GR335" s="5"/>
      <c r="GS335" s="5"/>
      <c r="GT335" s="5"/>
      <c r="GU335" s="5"/>
      <c r="GV335" s="5"/>
      <c r="GW335" s="5"/>
      <c r="GX335" s="5"/>
      <c r="GY335" s="5"/>
      <c r="GZ335" s="5"/>
      <c r="HA335" s="5"/>
      <c r="HB335" s="5"/>
      <c r="HC335" s="5"/>
      <c r="HD335" s="5"/>
      <c r="HE335" s="5"/>
      <c r="HF335" s="5"/>
      <c r="HG335" s="5"/>
      <c r="HH335" s="5"/>
      <c r="HI335" s="5"/>
      <c r="HJ335" s="5"/>
      <c r="HK335" s="5"/>
      <c r="HL335" s="5"/>
      <c r="HM335" s="5"/>
      <c r="HN335" s="5"/>
      <c r="HO335" s="5"/>
      <c r="HP335" s="5"/>
      <c r="HQ335" s="5"/>
      <c r="HR335" s="5"/>
      <c r="HS335" s="5"/>
      <c r="HT335" s="5"/>
      <c r="HU335" s="5"/>
      <c r="HV335" s="5"/>
      <c r="HW335" s="5"/>
      <c r="HX335" s="5"/>
      <c r="HY335" s="5"/>
      <c r="HZ335" s="5"/>
      <c r="IA335" s="5"/>
      <c r="IB335" s="5"/>
      <c r="IC335" s="5"/>
      <c r="ID335" s="5"/>
      <c r="IE335" s="5"/>
      <c r="IF335" s="5"/>
      <c r="IG335" s="5"/>
      <c r="IH335" s="5"/>
      <c r="II335" s="5"/>
      <c r="IJ335" s="5"/>
      <c r="IK335" s="5"/>
      <c r="IL335" s="5"/>
      <c r="IM335" s="5"/>
      <c r="IN335" s="5"/>
      <c r="IO335" s="5"/>
      <c r="IP335" s="5"/>
      <c r="IQ335" s="5"/>
      <c r="IR335" s="5"/>
      <c r="IS335" s="5"/>
      <c r="IT335" s="5"/>
      <c r="IU335" s="5"/>
      <c r="IV335" s="5"/>
    </row>
    <row r="336" spans="1:256" s="42" customFormat="1" x14ac:dyDescent="0.25">
      <c r="A336" s="6">
        <v>333</v>
      </c>
      <c r="B336" s="7" t="s">
        <v>232</v>
      </c>
      <c r="C336" s="7" t="str">
        <f>VLOOKUP(B336,[2]Лист1!$B$3:$E$532,1,0)</f>
        <v>Шмелев Сергей Андреевич</v>
      </c>
      <c r="D336" s="7" t="str">
        <f>VLOOKUP(C336,[2]Лист1!$B$3:$E$532,3,0)</f>
        <v>спортивный туризм</v>
      </c>
      <c r="E336" s="7"/>
      <c r="F336" s="7"/>
      <c r="G336" s="24" t="s">
        <v>7</v>
      </c>
      <c r="H336" s="24"/>
      <c r="I336" s="10" t="s">
        <v>15</v>
      </c>
      <c r="J336" s="12">
        <v>41737</v>
      </c>
      <c r="K336" s="11">
        <v>1150</v>
      </c>
      <c r="L336" s="10" t="s">
        <v>15</v>
      </c>
      <c r="M336" s="9">
        <v>43876</v>
      </c>
      <c r="N336" s="11" t="s">
        <v>378</v>
      </c>
      <c r="O336" s="9">
        <f>M336+365</f>
        <v>44241</v>
      </c>
      <c r="P336" s="23" t="str">
        <f t="shared" si="9"/>
        <v>дистанции горные</v>
      </c>
      <c r="Q336" s="5"/>
      <c r="R336" s="5"/>
      <c r="S336" s="47" t="e">
        <f>VLOOKUP($B336,[1]Лист1!$B$5:$G$100,5,0)</f>
        <v>#N/A</v>
      </c>
      <c r="T336" s="47" t="e">
        <f>VLOOKUP($B336,[1]Лист1!$B$5:$G$100,5,0)</f>
        <v>#N/A</v>
      </c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  <c r="DI336" s="5"/>
      <c r="DJ336" s="5"/>
      <c r="DK336" s="5"/>
      <c r="DL336" s="5"/>
      <c r="DM336" s="5"/>
      <c r="DN336" s="5"/>
      <c r="DO336" s="5"/>
      <c r="DP336" s="5"/>
      <c r="DQ336" s="5"/>
      <c r="DR336" s="5"/>
      <c r="DS336" s="5"/>
      <c r="DT336" s="5"/>
      <c r="DU336" s="5"/>
      <c r="DV336" s="5"/>
      <c r="DW336" s="5"/>
      <c r="DX336" s="5"/>
      <c r="DY336" s="5"/>
      <c r="DZ336" s="5"/>
      <c r="EA336" s="5"/>
      <c r="EB336" s="5"/>
      <c r="EC336" s="5"/>
      <c r="ED336" s="5"/>
      <c r="EE336" s="5"/>
      <c r="EF336" s="5"/>
      <c r="EG336" s="5"/>
      <c r="EH336" s="5"/>
      <c r="EI336" s="5"/>
      <c r="EJ336" s="5"/>
      <c r="EK336" s="5"/>
      <c r="EL336" s="5"/>
      <c r="EM336" s="5"/>
      <c r="EN336" s="5"/>
      <c r="EO336" s="5"/>
      <c r="EP336" s="5"/>
      <c r="EQ336" s="5"/>
      <c r="ER336" s="5"/>
      <c r="ES336" s="5"/>
      <c r="ET336" s="5"/>
      <c r="EU336" s="5"/>
      <c r="EV336" s="5"/>
      <c r="EW336" s="5"/>
      <c r="EX336" s="5"/>
      <c r="EY336" s="5"/>
      <c r="EZ336" s="5"/>
      <c r="FA336" s="5"/>
      <c r="FB336" s="5"/>
      <c r="FC336" s="5"/>
      <c r="FD336" s="5"/>
      <c r="FE336" s="5"/>
      <c r="FF336" s="5"/>
      <c r="FG336" s="5"/>
      <c r="FH336" s="5"/>
      <c r="FI336" s="5"/>
      <c r="FJ336" s="5"/>
      <c r="FK336" s="5"/>
      <c r="FL336" s="5"/>
      <c r="FM336" s="5"/>
      <c r="FN336" s="5"/>
      <c r="FO336" s="5"/>
      <c r="FP336" s="5"/>
      <c r="FQ336" s="5"/>
      <c r="FR336" s="5"/>
      <c r="FS336" s="5"/>
      <c r="FT336" s="5"/>
      <c r="FU336" s="5"/>
      <c r="FV336" s="5"/>
      <c r="FW336" s="5"/>
      <c r="FX336" s="5"/>
      <c r="FY336" s="5"/>
      <c r="FZ336" s="5"/>
      <c r="GA336" s="5"/>
      <c r="GB336" s="5"/>
      <c r="GC336" s="5"/>
      <c r="GD336" s="5"/>
      <c r="GE336" s="5"/>
      <c r="GF336" s="5"/>
      <c r="GG336" s="5"/>
      <c r="GH336" s="5"/>
      <c r="GI336" s="5"/>
      <c r="GJ336" s="5"/>
      <c r="GK336" s="5"/>
      <c r="GL336" s="5"/>
      <c r="GM336" s="5"/>
      <c r="GN336" s="5"/>
      <c r="GO336" s="5"/>
      <c r="GP336" s="5"/>
      <c r="GQ336" s="5"/>
      <c r="GR336" s="5"/>
      <c r="GS336" s="5"/>
      <c r="GT336" s="5"/>
      <c r="GU336" s="5"/>
      <c r="GV336" s="5"/>
      <c r="GW336" s="5"/>
      <c r="GX336" s="5"/>
      <c r="GY336" s="5"/>
      <c r="GZ336" s="5"/>
      <c r="HA336" s="5"/>
      <c r="HB336" s="5"/>
      <c r="HC336" s="5"/>
      <c r="HD336" s="5"/>
      <c r="HE336" s="5"/>
      <c r="HF336" s="5"/>
      <c r="HG336" s="5"/>
      <c r="HH336" s="5"/>
      <c r="HI336" s="5"/>
      <c r="HJ336" s="5"/>
      <c r="HK336" s="5"/>
      <c r="HL336" s="5"/>
      <c r="HM336" s="5"/>
      <c r="HN336" s="5"/>
      <c r="HO336" s="5"/>
      <c r="HP336" s="5"/>
      <c r="HQ336" s="5"/>
      <c r="HR336" s="5"/>
      <c r="HS336" s="5"/>
      <c r="HT336" s="5"/>
      <c r="HU336" s="5"/>
      <c r="HV336" s="5"/>
      <c r="HW336" s="5"/>
      <c r="HX336" s="5"/>
      <c r="HY336" s="5"/>
      <c r="HZ336" s="5"/>
      <c r="IA336" s="5"/>
      <c r="IB336" s="5"/>
      <c r="IC336" s="5"/>
      <c r="ID336" s="5"/>
      <c r="IE336" s="5"/>
      <c r="IF336" s="5"/>
      <c r="IG336" s="5"/>
      <c r="IH336" s="5"/>
      <c r="II336" s="5"/>
      <c r="IJ336" s="5"/>
      <c r="IK336" s="5"/>
      <c r="IL336" s="5"/>
      <c r="IM336" s="5"/>
      <c r="IN336" s="5"/>
      <c r="IO336" s="5"/>
      <c r="IP336" s="5"/>
      <c r="IQ336" s="5"/>
      <c r="IR336" s="5"/>
      <c r="IS336" s="5"/>
      <c r="IT336" s="5"/>
      <c r="IU336" s="5"/>
      <c r="IV336" s="5"/>
    </row>
    <row r="337" spans="1:256" s="42" customFormat="1" x14ac:dyDescent="0.25">
      <c r="A337" s="6">
        <v>334</v>
      </c>
      <c r="B337" s="7" t="s">
        <v>401</v>
      </c>
      <c r="C337" s="7" t="e">
        <f>VLOOKUP(B337,[2]Лист1!$B$3:$E$532,1,0)</f>
        <v>#N/A</v>
      </c>
      <c r="D337" s="7" t="e">
        <f>VLOOKUP(C337,[2]Лист1!$B$3:$E$532,3,0)</f>
        <v>#N/A</v>
      </c>
      <c r="E337" s="7"/>
      <c r="F337" s="7"/>
      <c r="G337" s="24" t="s">
        <v>32</v>
      </c>
      <c r="H337" s="24"/>
      <c r="I337" s="10" t="s">
        <v>15</v>
      </c>
      <c r="J337" s="12">
        <v>43892</v>
      </c>
      <c r="K337" s="11" t="s">
        <v>381</v>
      </c>
      <c r="L337" s="10" t="s">
        <v>15</v>
      </c>
      <c r="M337" s="9">
        <v>43892</v>
      </c>
      <c r="N337" s="11" t="s">
        <v>381</v>
      </c>
      <c r="O337" s="9">
        <f>M337+365</f>
        <v>44257</v>
      </c>
      <c r="P337" s="23" t="str">
        <f t="shared" si="9"/>
        <v>дистанции водные</v>
      </c>
      <c r="Q337" s="5"/>
      <c r="R337" s="5"/>
      <c r="S337" s="47" t="e">
        <f>VLOOKUP($B337,[1]Лист1!$B$5:$G$100,5,0)</f>
        <v>#N/A</v>
      </c>
      <c r="T337" s="47" t="e">
        <f>VLOOKUP($B337,[1]Лист1!$B$5:$G$100,5,0)</f>
        <v>#N/A</v>
      </c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  <c r="DV337" s="5"/>
      <c r="DW337" s="5"/>
      <c r="DX337" s="5"/>
      <c r="DY337" s="5"/>
      <c r="DZ337" s="5"/>
      <c r="EA337" s="5"/>
      <c r="EB337" s="5"/>
      <c r="EC337" s="5"/>
      <c r="ED337" s="5"/>
      <c r="EE337" s="5"/>
      <c r="EF337" s="5"/>
      <c r="EG337" s="5"/>
      <c r="EH337" s="5"/>
      <c r="EI337" s="5"/>
      <c r="EJ337" s="5"/>
      <c r="EK337" s="5"/>
      <c r="EL337" s="5"/>
      <c r="EM337" s="5"/>
      <c r="EN337" s="5"/>
      <c r="EO337" s="5"/>
      <c r="EP337" s="5"/>
      <c r="EQ337" s="5"/>
      <c r="ER337" s="5"/>
      <c r="ES337" s="5"/>
      <c r="ET337" s="5"/>
      <c r="EU337" s="5"/>
      <c r="EV337" s="5"/>
      <c r="EW337" s="5"/>
      <c r="EX337" s="5"/>
      <c r="EY337" s="5"/>
      <c r="EZ337" s="5"/>
      <c r="FA337" s="5"/>
      <c r="FB337" s="5"/>
      <c r="FC337" s="5"/>
      <c r="FD337" s="5"/>
      <c r="FE337" s="5"/>
      <c r="FF337" s="5"/>
      <c r="FG337" s="5"/>
      <c r="FH337" s="5"/>
      <c r="FI337" s="5"/>
      <c r="FJ337" s="5"/>
      <c r="FK337" s="5"/>
      <c r="FL337" s="5"/>
      <c r="FM337" s="5"/>
      <c r="FN337" s="5"/>
      <c r="FO337" s="5"/>
      <c r="FP337" s="5"/>
      <c r="FQ337" s="5"/>
      <c r="FR337" s="5"/>
      <c r="FS337" s="5"/>
      <c r="FT337" s="5"/>
      <c r="FU337" s="5"/>
      <c r="FV337" s="5"/>
      <c r="FW337" s="5"/>
      <c r="FX337" s="5"/>
      <c r="FY337" s="5"/>
      <c r="FZ337" s="5"/>
      <c r="GA337" s="5"/>
      <c r="GB337" s="5"/>
      <c r="GC337" s="5"/>
      <c r="GD337" s="5"/>
      <c r="GE337" s="5"/>
      <c r="GF337" s="5"/>
      <c r="GG337" s="5"/>
      <c r="GH337" s="5"/>
      <c r="GI337" s="5"/>
      <c r="GJ337" s="5"/>
      <c r="GK337" s="5"/>
      <c r="GL337" s="5"/>
      <c r="GM337" s="5"/>
      <c r="GN337" s="5"/>
      <c r="GO337" s="5"/>
      <c r="GP337" s="5"/>
      <c r="GQ337" s="5"/>
      <c r="GR337" s="5"/>
      <c r="GS337" s="5"/>
      <c r="GT337" s="5"/>
      <c r="GU337" s="5"/>
      <c r="GV337" s="5"/>
      <c r="GW337" s="5"/>
      <c r="GX337" s="5"/>
      <c r="GY337" s="5"/>
      <c r="GZ337" s="5"/>
      <c r="HA337" s="5"/>
      <c r="HB337" s="5"/>
      <c r="HC337" s="5"/>
      <c r="HD337" s="5"/>
      <c r="HE337" s="5"/>
      <c r="HF337" s="5"/>
      <c r="HG337" s="5"/>
      <c r="HH337" s="5"/>
      <c r="HI337" s="5"/>
      <c r="HJ337" s="5"/>
      <c r="HK337" s="5"/>
      <c r="HL337" s="5"/>
      <c r="HM337" s="5"/>
      <c r="HN337" s="5"/>
      <c r="HO337" s="5"/>
      <c r="HP337" s="5"/>
      <c r="HQ337" s="5"/>
      <c r="HR337" s="5"/>
      <c r="HS337" s="5"/>
      <c r="HT337" s="5"/>
      <c r="HU337" s="5"/>
      <c r="HV337" s="5"/>
      <c r="HW337" s="5"/>
      <c r="HX337" s="5"/>
      <c r="HY337" s="5"/>
      <c r="HZ337" s="5"/>
      <c r="IA337" s="5"/>
      <c r="IB337" s="5"/>
      <c r="IC337" s="5"/>
      <c r="ID337" s="5"/>
      <c r="IE337" s="5"/>
      <c r="IF337" s="5"/>
      <c r="IG337" s="5"/>
      <c r="IH337" s="5"/>
      <c r="II337" s="5"/>
      <c r="IJ337" s="5"/>
      <c r="IK337" s="5"/>
      <c r="IL337" s="5"/>
      <c r="IM337" s="5"/>
      <c r="IN337" s="5"/>
      <c r="IO337" s="5"/>
      <c r="IP337" s="5"/>
      <c r="IQ337" s="5"/>
      <c r="IR337" s="5"/>
      <c r="IS337" s="5"/>
      <c r="IT337" s="5"/>
      <c r="IU337" s="5"/>
      <c r="IV337" s="5"/>
    </row>
    <row r="338" spans="1:256" s="42" customFormat="1" x14ac:dyDescent="0.25">
      <c r="A338" s="6">
        <v>335</v>
      </c>
      <c r="B338" s="24" t="s">
        <v>254</v>
      </c>
      <c r="C338" s="7" t="str">
        <f>VLOOKUP(B338,[2]Лист1!$B$3:$E$532,1,0)</f>
        <v>Юдин Вячеслав Юрьевич</v>
      </c>
      <c r="D338" s="7">
        <f>VLOOKUP(C338,[2]Лист1!$B$3:$E$532,3,0)</f>
        <v>0</v>
      </c>
      <c r="E338" s="7"/>
      <c r="F338" s="7"/>
      <c r="G338" s="24" t="s">
        <v>32</v>
      </c>
      <c r="H338" s="24"/>
      <c r="I338" s="10" t="s">
        <v>15</v>
      </c>
      <c r="J338" s="9">
        <v>43349</v>
      </c>
      <c r="K338" s="11" t="s">
        <v>34</v>
      </c>
      <c r="L338" s="10" t="s">
        <v>266</v>
      </c>
      <c r="M338" s="9"/>
      <c r="N338" s="11"/>
      <c r="O338" s="9"/>
      <c r="P338" s="23" t="str">
        <f t="shared" si="9"/>
        <v/>
      </c>
      <c r="Q338" s="5"/>
      <c r="R338" s="5"/>
      <c r="S338" s="47" t="e">
        <f>VLOOKUP($B338,[1]Лист1!$B$5:$G$100,5,0)</f>
        <v>#N/A</v>
      </c>
      <c r="T338" s="47" t="e">
        <f>VLOOKUP($B338,[1]Лист1!$B$5:$G$100,5,0)</f>
        <v>#N/A</v>
      </c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  <c r="DK338" s="5"/>
      <c r="DL338" s="5"/>
      <c r="DM338" s="5"/>
      <c r="DN338" s="5"/>
      <c r="DO338" s="5"/>
      <c r="DP338" s="5"/>
      <c r="DQ338" s="5"/>
      <c r="DR338" s="5"/>
      <c r="DS338" s="5"/>
      <c r="DT338" s="5"/>
      <c r="DU338" s="5"/>
      <c r="DV338" s="5"/>
      <c r="DW338" s="5"/>
      <c r="DX338" s="5"/>
      <c r="DY338" s="5"/>
      <c r="DZ338" s="5"/>
      <c r="EA338" s="5"/>
      <c r="EB338" s="5"/>
      <c r="EC338" s="5"/>
      <c r="ED338" s="5"/>
      <c r="EE338" s="5"/>
      <c r="EF338" s="5"/>
      <c r="EG338" s="5"/>
      <c r="EH338" s="5"/>
      <c r="EI338" s="5"/>
      <c r="EJ338" s="5"/>
      <c r="EK338" s="5"/>
      <c r="EL338" s="5"/>
      <c r="EM338" s="5"/>
      <c r="EN338" s="5"/>
      <c r="EO338" s="5"/>
      <c r="EP338" s="5"/>
      <c r="EQ338" s="5"/>
      <c r="ER338" s="5"/>
      <c r="ES338" s="5"/>
      <c r="ET338" s="5"/>
      <c r="EU338" s="5"/>
      <c r="EV338" s="5"/>
      <c r="EW338" s="5"/>
      <c r="EX338" s="5"/>
      <c r="EY338" s="5"/>
      <c r="EZ338" s="5"/>
      <c r="FA338" s="5"/>
      <c r="FB338" s="5"/>
      <c r="FC338" s="5"/>
      <c r="FD338" s="5"/>
      <c r="FE338" s="5"/>
      <c r="FF338" s="5"/>
      <c r="FG338" s="5"/>
      <c r="FH338" s="5"/>
      <c r="FI338" s="5"/>
      <c r="FJ338" s="5"/>
      <c r="FK338" s="5"/>
      <c r="FL338" s="5"/>
      <c r="FM338" s="5"/>
      <c r="FN338" s="5"/>
      <c r="FO338" s="5"/>
      <c r="FP338" s="5"/>
      <c r="FQ338" s="5"/>
      <c r="FR338" s="5"/>
      <c r="FS338" s="5"/>
      <c r="FT338" s="5"/>
      <c r="FU338" s="5"/>
      <c r="FV338" s="5"/>
      <c r="FW338" s="5"/>
      <c r="FX338" s="5"/>
      <c r="FY338" s="5"/>
      <c r="FZ338" s="5"/>
      <c r="GA338" s="5"/>
      <c r="GB338" s="5"/>
      <c r="GC338" s="5"/>
      <c r="GD338" s="5"/>
      <c r="GE338" s="5"/>
      <c r="GF338" s="5"/>
      <c r="GG338" s="5"/>
      <c r="GH338" s="5"/>
      <c r="GI338" s="5"/>
      <c r="GJ338" s="5"/>
      <c r="GK338" s="5"/>
      <c r="GL338" s="5"/>
      <c r="GM338" s="5"/>
      <c r="GN338" s="5"/>
      <c r="GO338" s="5"/>
      <c r="GP338" s="5"/>
      <c r="GQ338" s="5"/>
      <c r="GR338" s="5"/>
      <c r="GS338" s="5"/>
      <c r="GT338" s="5"/>
      <c r="GU338" s="5"/>
      <c r="GV338" s="5"/>
      <c r="GW338" s="5"/>
      <c r="GX338" s="5"/>
      <c r="GY338" s="5"/>
      <c r="GZ338" s="5"/>
      <c r="HA338" s="5"/>
      <c r="HB338" s="5"/>
      <c r="HC338" s="5"/>
      <c r="HD338" s="5"/>
      <c r="HE338" s="5"/>
      <c r="HF338" s="5"/>
      <c r="HG338" s="5"/>
      <c r="HH338" s="5"/>
      <c r="HI338" s="5"/>
      <c r="HJ338" s="5"/>
      <c r="HK338" s="5"/>
      <c r="HL338" s="5"/>
      <c r="HM338" s="5"/>
      <c r="HN338" s="5"/>
      <c r="HO338" s="5"/>
      <c r="HP338" s="5"/>
      <c r="HQ338" s="5"/>
      <c r="HR338" s="5"/>
      <c r="HS338" s="5"/>
      <c r="HT338" s="5"/>
      <c r="HU338" s="5"/>
      <c r="HV338" s="5"/>
      <c r="HW338" s="5"/>
      <c r="HX338" s="5"/>
      <c r="HY338" s="5"/>
      <c r="HZ338" s="5"/>
      <c r="IA338" s="5"/>
      <c r="IB338" s="5"/>
      <c r="IC338" s="5"/>
      <c r="ID338" s="5"/>
      <c r="IE338" s="5"/>
      <c r="IF338" s="5"/>
      <c r="IG338" s="5"/>
      <c r="IH338" s="5"/>
      <c r="II338" s="5"/>
      <c r="IJ338" s="5"/>
      <c r="IK338" s="5"/>
      <c r="IL338" s="5"/>
      <c r="IM338" s="5"/>
      <c r="IN338" s="5"/>
      <c r="IO338" s="5"/>
      <c r="IP338" s="5"/>
      <c r="IQ338" s="5"/>
      <c r="IR338" s="5"/>
      <c r="IS338" s="5"/>
      <c r="IT338" s="5"/>
      <c r="IU338" s="5"/>
      <c r="IV338" s="5"/>
    </row>
    <row r="339" spans="1:256" s="42" customFormat="1" x14ac:dyDescent="0.25">
      <c r="A339" s="6">
        <v>336</v>
      </c>
      <c r="B339" s="7" t="s">
        <v>233</v>
      </c>
      <c r="C339" s="7" t="str">
        <f>VLOOKUP(B339,[2]Лист1!$B$3:$E$532,1,0)</f>
        <v>Якименко Вера Петровна</v>
      </c>
      <c r="D339" s="7" t="str">
        <f>VLOOKUP(C339,[2]Лист1!$B$3:$E$532,3,0)</f>
        <v>спортивный туризм</v>
      </c>
      <c r="E339" s="7">
        <v>1988</v>
      </c>
      <c r="F339" s="7">
        <v>32</v>
      </c>
      <c r="G339" s="24" t="s">
        <v>10</v>
      </c>
      <c r="H339" s="24"/>
      <c r="I339" s="10" t="s">
        <v>8</v>
      </c>
      <c r="J339" s="9">
        <v>42606</v>
      </c>
      <c r="K339" s="10">
        <v>167</v>
      </c>
      <c r="L339" s="10" t="s">
        <v>8</v>
      </c>
      <c r="M339" s="9">
        <v>43336</v>
      </c>
      <c r="N339" s="11" t="s">
        <v>30</v>
      </c>
      <c r="O339" s="9">
        <f>M339+365*2</f>
        <v>44066</v>
      </c>
      <c r="P339" s="23" t="str">
        <f t="shared" si="9"/>
        <v>дистанции пешеходные</v>
      </c>
      <c r="Q339" s="5"/>
      <c r="R339" s="5"/>
      <c r="S339" s="47">
        <f>VLOOKUP($B339,[1]Лист1!$B$5:$G$100,5,0)</f>
        <v>12</v>
      </c>
      <c r="T339" s="47">
        <f>VLOOKUP($B339,[1]Лист1!$B$5:$G$100,5,0)</f>
        <v>12</v>
      </c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  <c r="DL339" s="5"/>
      <c r="DM339" s="5"/>
      <c r="DN339" s="5"/>
      <c r="DO339" s="5"/>
      <c r="DP339" s="5"/>
      <c r="DQ339" s="5"/>
      <c r="DR339" s="5"/>
      <c r="DS339" s="5"/>
      <c r="DT339" s="5"/>
      <c r="DU339" s="5"/>
      <c r="DV339" s="5"/>
      <c r="DW339" s="5"/>
      <c r="DX339" s="5"/>
      <c r="DY339" s="5"/>
      <c r="DZ339" s="5"/>
      <c r="EA339" s="5"/>
      <c r="EB339" s="5"/>
      <c r="EC339" s="5"/>
      <c r="ED339" s="5"/>
      <c r="EE339" s="5"/>
      <c r="EF339" s="5"/>
      <c r="EG339" s="5"/>
      <c r="EH339" s="5"/>
      <c r="EI339" s="5"/>
      <c r="EJ339" s="5"/>
      <c r="EK339" s="5"/>
      <c r="EL339" s="5"/>
      <c r="EM339" s="5"/>
      <c r="EN339" s="5"/>
      <c r="EO339" s="5"/>
      <c r="EP339" s="5"/>
      <c r="EQ339" s="5"/>
      <c r="ER339" s="5"/>
      <c r="ES339" s="5"/>
      <c r="ET339" s="5"/>
      <c r="EU339" s="5"/>
      <c r="EV339" s="5"/>
      <c r="EW339" s="5"/>
      <c r="EX339" s="5"/>
      <c r="EY339" s="5"/>
      <c r="EZ339" s="5"/>
      <c r="FA339" s="5"/>
      <c r="FB339" s="5"/>
      <c r="FC339" s="5"/>
      <c r="FD339" s="5"/>
      <c r="FE339" s="5"/>
      <c r="FF339" s="5"/>
      <c r="FG339" s="5"/>
      <c r="FH339" s="5"/>
      <c r="FI339" s="5"/>
      <c r="FJ339" s="5"/>
      <c r="FK339" s="5"/>
      <c r="FL339" s="5"/>
      <c r="FM339" s="5"/>
      <c r="FN339" s="5"/>
      <c r="FO339" s="5"/>
      <c r="FP339" s="5"/>
      <c r="FQ339" s="5"/>
      <c r="FR339" s="5"/>
      <c r="FS339" s="5"/>
      <c r="FT339" s="5"/>
      <c r="FU339" s="5"/>
      <c r="FV339" s="5"/>
      <c r="FW339" s="5"/>
      <c r="FX339" s="5"/>
      <c r="FY339" s="5"/>
      <c r="FZ339" s="5"/>
      <c r="GA339" s="5"/>
      <c r="GB339" s="5"/>
      <c r="GC339" s="5"/>
      <c r="GD339" s="5"/>
      <c r="GE339" s="5"/>
      <c r="GF339" s="5"/>
      <c r="GG339" s="5"/>
      <c r="GH339" s="5"/>
      <c r="GI339" s="5"/>
      <c r="GJ339" s="5"/>
      <c r="GK339" s="5"/>
      <c r="GL339" s="5"/>
      <c r="GM339" s="5"/>
      <c r="GN339" s="5"/>
      <c r="GO339" s="5"/>
      <c r="GP339" s="5"/>
      <c r="GQ339" s="5"/>
      <c r="GR339" s="5"/>
      <c r="GS339" s="5"/>
      <c r="GT339" s="5"/>
      <c r="GU339" s="5"/>
      <c r="GV339" s="5"/>
      <c r="GW339" s="5"/>
      <c r="GX339" s="5"/>
      <c r="GY339" s="5"/>
      <c r="GZ339" s="5"/>
      <c r="HA339" s="5"/>
      <c r="HB339" s="5"/>
      <c r="HC339" s="5"/>
      <c r="HD339" s="5"/>
      <c r="HE339" s="5"/>
      <c r="HF339" s="5"/>
      <c r="HG339" s="5"/>
      <c r="HH339" s="5"/>
      <c r="HI339" s="5"/>
      <c r="HJ339" s="5"/>
      <c r="HK339" s="5"/>
      <c r="HL339" s="5"/>
      <c r="HM339" s="5"/>
      <c r="HN339" s="5"/>
      <c r="HO339" s="5"/>
      <c r="HP339" s="5"/>
      <c r="HQ339" s="5"/>
      <c r="HR339" s="5"/>
      <c r="HS339" s="5"/>
      <c r="HT339" s="5"/>
      <c r="HU339" s="5"/>
      <c r="HV339" s="5"/>
      <c r="HW339" s="5"/>
      <c r="HX339" s="5"/>
      <c r="HY339" s="5"/>
      <c r="HZ339" s="5"/>
      <c r="IA339" s="5"/>
      <c r="IB339" s="5"/>
      <c r="IC339" s="5"/>
      <c r="ID339" s="5"/>
      <c r="IE339" s="5"/>
      <c r="IF339" s="5"/>
      <c r="IG339" s="5"/>
      <c r="IH339" s="5"/>
      <c r="II339" s="5"/>
      <c r="IJ339" s="5"/>
      <c r="IK339" s="5"/>
      <c r="IL339" s="5"/>
      <c r="IM339" s="5"/>
      <c r="IN339" s="5"/>
      <c r="IO339" s="5"/>
      <c r="IP339" s="5"/>
      <c r="IQ339" s="5"/>
      <c r="IR339" s="5"/>
      <c r="IS339" s="5"/>
      <c r="IT339" s="5"/>
      <c r="IU339" s="5"/>
      <c r="IV339" s="5"/>
    </row>
    <row r="340" spans="1:256" s="42" customFormat="1" x14ac:dyDescent="0.25">
      <c r="A340" s="6">
        <v>337</v>
      </c>
      <c r="B340" s="7" t="s">
        <v>234</v>
      </c>
      <c r="C340" s="7" t="str">
        <f>VLOOKUP(B340,[2]Лист1!$B$3:$E$532,1,0)</f>
        <v>Яковлев Георгий Александрович</v>
      </c>
      <c r="D340" s="7" t="str">
        <f>VLOOKUP(C340,[2]Лист1!$B$3:$E$532,3,0)</f>
        <v>спортивный туризм</v>
      </c>
      <c r="E340" s="7">
        <v>1980</v>
      </c>
      <c r="F340" s="7">
        <v>40</v>
      </c>
      <c r="G340" s="24" t="s">
        <v>10</v>
      </c>
      <c r="H340" s="24"/>
      <c r="I340" s="10" t="s">
        <v>15</v>
      </c>
      <c r="J340" s="9">
        <v>42097</v>
      </c>
      <c r="K340" s="8">
        <v>1174</v>
      </c>
      <c r="L340" s="10" t="s">
        <v>15</v>
      </c>
      <c r="M340" s="9">
        <v>43876</v>
      </c>
      <c r="N340" s="11" t="s">
        <v>378</v>
      </c>
      <c r="O340" s="9">
        <f>M340+365</f>
        <v>44241</v>
      </c>
      <c r="P340" s="23" t="str">
        <f t="shared" si="9"/>
        <v>дистанции пешеходные</v>
      </c>
      <c r="Q340" s="5"/>
      <c r="R340" s="5"/>
      <c r="S340" s="47">
        <f>VLOOKUP($B340,[1]Лист1!$B$5:$G$100,5,0)</f>
        <v>0</v>
      </c>
      <c r="T340" s="47">
        <f>VLOOKUP($B340,[1]Лист1!$B$5:$G$100,5,0)</f>
        <v>0</v>
      </c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  <c r="DG340" s="5"/>
      <c r="DH340" s="5"/>
      <c r="DI340" s="5"/>
      <c r="DJ340" s="5"/>
      <c r="DK340" s="5"/>
      <c r="DL340" s="5"/>
      <c r="DM340" s="5"/>
      <c r="DN340" s="5"/>
      <c r="DO340" s="5"/>
      <c r="DP340" s="5"/>
      <c r="DQ340" s="5"/>
      <c r="DR340" s="5"/>
      <c r="DS340" s="5"/>
      <c r="DT340" s="5"/>
      <c r="DU340" s="5"/>
      <c r="DV340" s="5"/>
      <c r="DW340" s="5"/>
      <c r="DX340" s="5"/>
      <c r="DY340" s="5"/>
      <c r="DZ340" s="5"/>
      <c r="EA340" s="5"/>
      <c r="EB340" s="5"/>
      <c r="EC340" s="5"/>
      <c r="ED340" s="5"/>
      <c r="EE340" s="5"/>
      <c r="EF340" s="5"/>
      <c r="EG340" s="5"/>
      <c r="EH340" s="5"/>
      <c r="EI340" s="5"/>
      <c r="EJ340" s="5"/>
      <c r="EK340" s="5"/>
      <c r="EL340" s="5"/>
      <c r="EM340" s="5"/>
      <c r="EN340" s="5"/>
      <c r="EO340" s="5"/>
      <c r="EP340" s="5"/>
      <c r="EQ340" s="5"/>
      <c r="ER340" s="5"/>
      <c r="ES340" s="5"/>
      <c r="ET340" s="5"/>
      <c r="EU340" s="5"/>
      <c r="EV340" s="5"/>
      <c r="EW340" s="5"/>
      <c r="EX340" s="5"/>
      <c r="EY340" s="5"/>
      <c r="EZ340" s="5"/>
      <c r="FA340" s="5"/>
      <c r="FB340" s="5"/>
      <c r="FC340" s="5"/>
      <c r="FD340" s="5"/>
      <c r="FE340" s="5"/>
      <c r="FF340" s="5"/>
      <c r="FG340" s="5"/>
      <c r="FH340" s="5"/>
      <c r="FI340" s="5"/>
      <c r="FJ340" s="5"/>
      <c r="FK340" s="5"/>
      <c r="FL340" s="5"/>
      <c r="FM340" s="5"/>
      <c r="FN340" s="5"/>
      <c r="FO340" s="5"/>
      <c r="FP340" s="5"/>
      <c r="FQ340" s="5"/>
      <c r="FR340" s="5"/>
      <c r="FS340" s="5"/>
      <c r="FT340" s="5"/>
      <c r="FU340" s="5"/>
      <c r="FV340" s="5"/>
      <c r="FW340" s="5"/>
      <c r="FX340" s="5"/>
      <c r="FY340" s="5"/>
      <c r="FZ340" s="5"/>
      <c r="GA340" s="5"/>
      <c r="GB340" s="5"/>
      <c r="GC340" s="5"/>
      <c r="GD340" s="5"/>
      <c r="GE340" s="5"/>
      <c r="GF340" s="5"/>
      <c r="GG340" s="5"/>
      <c r="GH340" s="5"/>
      <c r="GI340" s="5"/>
      <c r="GJ340" s="5"/>
      <c r="GK340" s="5"/>
      <c r="GL340" s="5"/>
      <c r="GM340" s="5"/>
      <c r="GN340" s="5"/>
      <c r="GO340" s="5"/>
      <c r="GP340" s="5"/>
      <c r="GQ340" s="5"/>
      <c r="GR340" s="5"/>
      <c r="GS340" s="5"/>
      <c r="GT340" s="5"/>
      <c r="GU340" s="5"/>
      <c r="GV340" s="5"/>
      <c r="GW340" s="5"/>
      <c r="GX340" s="5"/>
      <c r="GY340" s="5"/>
      <c r="GZ340" s="5"/>
      <c r="HA340" s="5"/>
      <c r="HB340" s="5"/>
      <c r="HC340" s="5"/>
      <c r="HD340" s="5"/>
      <c r="HE340" s="5"/>
      <c r="HF340" s="5"/>
      <c r="HG340" s="5"/>
      <c r="HH340" s="5"/>
      <c r="HI340" s="5"/>
      <c r="HJ340" s="5"/>
      <c r="HK340" s="5"/>
      <c r="HL340" s="5"/>
      <c r="HM340" s="5"/>
      <c r="HN340" s="5"/>
      <c r="HO340" s="5"/>
      <c r="HP340" s="5"/>
      <c r="HQ340" s="5"/>
      <c r="HR340" s="5"/>
      <c r="HS340" s="5"/>
      <c r="HT340" s="5"/>
      <c r="HU340" s="5"/>
      <c r="HV340" s="5"/>
      <c r="HW340" s="5"/>
      <c r="HX340" s="5"/>
      <c r="HY340" s="5"/>
      <c r="HZ340" s="5"/>
      <c r="IA340" s="5"/>
      <c r="IB340" s="5"/>
      <c r="IC340" s="5"/>
      <c r="ID340" s="5"/>
      <c r="IE340" s="5"/>
      <c r="IF340" s="5"/>
      <c r="IG340" s="5"/>
      <c r="IH340" s="5"/>
      <c r="II340" s="5"/>
      <c r="IJ340" s="5"/>
      <c r="IK340" s="5"/>
      <c r="IL340" s="5"/>
      <c r="IM340" s="5"/>
      <c r="IN340" s="5"/>
      <c r="IO340" s="5"/>
      <c r="IP340" s="5"/>
      <c r="IQ340" s="5"/>
      <c r="IR340" s="5"/>
      <c r="IS340" s="5"/>
      <c r="IT340" s="5"/>
      <c r="IU340" s="5"/>
      <c r="IV340" s="5"/>
    </row>
    <row r="341" spans="1:256" s="42" customFormat="1" x14ac:dyDescent="0.25">
      <c r="A341" s="6">
        <v>338</v>
      </c>
      <c r="B341" s="7" t="s">
        <v>282</v>
      </c>
      <c r="C341" s="7" t="str">
        <f>VLOOKUP(B341,[2]Лист1!$B$3:$E$532,1,0)</f>
        <v>Яковчук Владислав Петрович</v>
      </c>
      <c r="D341" s="7">
        <f>VLOOKUP(C341,[2]Лист1!$B$3:$E$532,3,0)</f>
        <v>0</v>
      </c>
      <c r="E341" s="7">
        <v>1982</v>
      </c>
      <c r="F341" s="7">
        <v>38</v>
      </c>
      <c r="G341" s="24" t="s">
        <v>10</v>
      </c>
      <c r="H341" s="24"/>
      <c r="I341" s="10" t="s">
        <v>15</v>
      </c>
      <c r="J341" s="9">
        <v>43531</v>
      </c>
      <c r="K341" s="11" t="s">
        <v>283</v>
      </c>
      <c r="L341" s="10" t="s">
        <v>15</v>
      </c>
      <c r="M341" s="9">
        <v>43897</v>
      </c>
      <c r="N341" s="11" t="s">
        <v>25</v>
      </c>
      <c r="O341" s="9">
        <f>M341+365</f>
        <v>44262</v>
      </c>
      <c r="P341" s="23" t="str">
        <f t="shared" si="9"/>
        <v>дистанции пешеходные</v>
      </c>
      <c r="Q341" s="5"/>
      <c r="R341" s="5"/>
      <c r="S341" s="47" t="e">
        <f>VLOOKUP($B341,[1]Лист1!$B$5:$G$100,5,0)</f>
        <v>#N/A</v>
      </c>
      <c r="T341" s="47" t="e">
        <f>VLOOKUP($B341,[1]Лист1!$B$5:$G$100,5,0)</f>
        <v>#N/A</v>
      </c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  <c r="DL341" s="5"/>
      <c r="DM341" s="5"/>
      <c r="DN341" s="5"/>
      <c r="DO341" s="5"/>
      <c r="DP341" s="5"/>
      <c r="DQ341" s="5"/>
      <c r="DR341" s="5"/>
      <c r="DS341" s="5"/>
      <c r="DT341" s="5"/>
      <c r="DU341" s="5"/>
      <c r="DV341" s="5"/>
      <c r="DW341" s="5"/>
      <c r="DX341" s="5"/>
      <c r="DY341" s="5"/>
      <c r="DZ341" s="5"/>
      <c r="EA341" s="5"/>
      <c r="EB341" s="5"/>
      <c r="EC341" s="5"/>
      <c r="ED341" s="5"/>
      <c r="EE341" s="5"/>
      <c r="EF341" s="5"/>
      <c r="EG341" s="5"/>
      <c r="EH341" s="5"/>
      <c r="EI341" s="5"/>
      <c r="EJ341" s="5"/>
      <c r="EK341" s="5"/>
      <c r="EL341" s="5"/>
      <c r="EM341" s="5"/>
      <c r="EN341" s="5"/>
      <c r="EO341" s="5"/>
      <c r="EP341" s="5"/>
      <c r="EQ341" s="5"/>
      <c r="ER341" s="5"/>
      <c r="ES341" s="5"/>
      <c r="ET341" s="5"/>
      <c r="EU341" s="5"/>
      <c r="EV341" s="5"/>
      <c r="EW341" s="5"/>
      <c r="EX341" s="5"/>
      <c r="EY341" s="5"/>
      <c r="EZ341" s="5"/>
      <c r="FA341" s="5"/>
      <c r="FB341" s="5"/>
      <c r="FC341" s="5"/>
      <c r="FD341" s="5"/>
      <c r="FE341" s="5"/>
      <c r="FF341" s="5"/>
      <c r="FG341" s="5"/>
      <c r="FH341" s="5"/>
      <c r="FI341" s="5"/>
      <c r="FJ341" s="5"/>
      <c r="FK341" s="5"/>
      <c r="FL341" s="5"/>
      <c r="FM341" s="5"/>
      <c r="FN341" s="5"/>
      <c r="FO341" s="5"/>
      <c r="FP341" s="5"/>
      <c r="FQ341" s="5"/>
      <c r="FR341" s="5"/>
      <c r="FS341" s="5"/>
      <c r="FT341" s="5"/>
      <c r="FU341" s="5"/>
      <c r="FV341" s="5"/>
      <c r="FW341" s="5"/>
      <c r="FX341" s="5"/>
      <c r="FY341" s="5"/>
      <c r="FZ341" s="5"/>
      <c r="GA341" s="5"/>
      <c r="GB341" s="5"/>
      <c r="GC341" s="5"/>
      <c r="GD341" s="5"/>
      <c r="GE341" s="5"/>
      <c r="GF341" s="5"/>
      <c r="GG341" s="5"/>
      <c r="GH341" s="5"/>
      <c r="GI341" s="5"/>
      <c r="GJ341" s="5"/>
      <c r="GK341" s="5"/>
      <c r="GL341" s="5"/>
      <c r="GM341" s="5"/>
      <c r="GN341" s="5"/>
      <c r="GO341" s="5"/>
      <c r="GP341" s="5"/>
      <c r="GQ341" s="5"/>
      <c r="GR341" s="5"/>
      <c r="GS341" s="5"/>
      <c r="GT341" s="5"/>
      <c r="GU341" s="5"/>
      <c r="GV341" s="5"/>
      <c r="GW341" s="5"/>
      <c r="GX341" s="5"/>
      <c r="GY341" s="5"/>
      <c r="GZ341" s="5"/>
      <c r="HA341" s="5"/>
      <c r="HB341" s="5"/>
      <c r="HC341" s="5"/>
      <c r="HD341" s="5"/>
      <c r="HE341" s="5"/>
      <c r="HF341" s="5"/>
      <c r="HG341" s="5"/>
      <c r="HH341" s="5"/>
      <c r="HI341" s="5"/>
      <c r="HJ341" s="5"/>
      <c r="HK341" s="5"/>
      <c r="HL341" s="5"/>
      <c r="HM341" s="5"/>
      <c r="HN341" s="5"/>
      <c r="HO341" s="5"/>
      <c r="HP341" s="5"/>
      <c r="HQ341" s="5"/>
      <c r="HR341" s="5"/>
      <c r="HS341" s="5"/>
      <c r="HT341" s="5"/>
      <c r="HU341" s="5"/>
      <c r="HV341" s="5"/>
      <c r="HW341" s="5"/>
      <c r="HX341" s="5"/>
      <c r="HY341" s="5"/>
      <c r="HZ341" s="5"/>
      <c r="IA341" s="5"/>
      <c r="IB341" s="5"/>
      <c r="IC341" s="5"/>
      <c r="ID341" s="5"/>
      <c r="IE341" s="5"/>
      <c r="IF341" s="5"/>
      <c r="IG341" s="5"/>
      <c r="IH341" s="5"/>
      <c r="II341" s="5"/>
      <c r="IJ341" s="5"/>
      <c r="IK341" s="5"/>
      <c r="IL341" s="5"/>
      <c r="IM341" s="5"/>
      <c r="IN341" s="5"/>
      <c r="IO341" s="5"/>
      <c r="IP341" s="5"/>
      <c r="IQ341" s="5"/>
      <c r="IR341" s="5"/>
      <c r="IS341" s="5"/>
      <c r="IT341" s="5"/>
      <c r="IU341" s="5"/>
      <c r="IV341" s="5"/>
    </row>
    <row r="342" spans="1:256" s="5" customFormat="1" x14ac:dyDescent="0.25">
      <c r="A342" s="6">
        <v>339</v>
      </c>
      <c r="B342" s="24" t="s">
        <v>235</v>
      </c>
      <c r="C342" s="7" t="str">
        <f>VLOOKUP(B342,[2]Лист1!$B$3:$E$532,1,0)</f>
        <v>Якунин Владимир Евгеньевич</v>
      </c>
      <c r="D342" s="7" t="str">
        <f>VLOOKUP(C342,[2]Лист1!$B$3:$E$532,3,0)</f>
        <v>спортивный туризм</v>
      </c>
      <c r="E342" s="7"/>
      <c r="F342" s="7"/>
      <c r="G342" s="24" t="s">
        <v>14</v>
      </c>
      <c r="H342" s="24"/>
      <c r="I342" s="10" t="s">
        <v>18</v>
      </c>
      <c r="J342" s="9">
        <v>43090</v>
      </c>
      <c r="K342" s="11">
        <v>259</v>
      </c>
      <c r="L342" s="10" t="s">
        <v>266</v>
      </c>
      <c r="M342" s="9"/>
      <c r="N342" s="11"/>
      <c r="O342" s="9"/>
      <c r="P342" s="23" t="str">
        <f t="shared" si="9"/>
        <v/>
      </c>
      <c r="S342" s="47" t="e">
        <f>VLOOKUP($B342,[1]Лист1!$B$5:$G$100,5,0)</f>
        <v>#N/A</v>
      </c>
      <c r="T342" s="47" t="e">
        <f>VLOOKUP($B342,[1]Лист1!$B$5:$G$100,5,0)</f>
        <v>#N/A</v>
      </c>
    </row>
    <row r="343" spans="1:256" s="5" customFormat="1" x14ac:dyDescent="0.25">
      <c r="A343" s="6">
        <v>340</v>
      </c>
      <c r="B343" s="24" t="s">
        <v>236</v>
      </c>
      <c r="C343" s="7" t="str">
        <f>VLOOKUP(B343,[2]Лист1!$B$3:$E$532,1,0)</f>
        <v>Якунина Анна Анатольевна</v>
      </c>
      <c r="D343" s="7" t="str">
        <f>VLOOKUP(C343,[2]Лист1!$B$3:$E$532,3,0)</f>
        <v>спортивный туризм</v>
      </c>
      <c r="E343" s="7"/>
      <c r="F343" s="7"/>
      <c r="G343" s="24" t="s">
        <v>14</v>
      </c>
      <c r="H343" s="24"/>
      <c r="I343" s="10" t="s">
        <v>18</v>
      </c>
      <c r="J343" s="9">
        <v>43090</v>
      </c>
      <c r="K343" s="11">
        <v>259</v>
      </c>
      <c r="L343" s="10" t="s">
        <v>266</v>
      </c>
      <c r="M343" s="9"/>
      <c r="N343" s="11"/>
      <c r="O343" s="9"/>
      <c r="P343" s="23" t="str">
        <f t="shared" si="9"/>
        <v/>
      </c>
      <c r="S343" s="47" t="e">
        <f>VLOOKUP($B343,[1]Лист1!$B$5:$G$100,5,0)</f>
        <v>#N/A</v>
      </c>
      <c r="T343" s="47" t="e">
        <f>VLOOKUP($B343,[1]Лист1!$B$5:$G$100,5,0)</f>
        <v>#N/A</v>
      </c>
    </row>
    <row r="344" spans="1:256" s="42" customFormat="1" x14ac:dyDescent="0.25">
      <c r="A344" s="6">
        <v>341</v>
      </c>
      <c r="B344" s="44" t="s">
        <v>237</v>
      </c>
      <c r="C344" s="7" t="str">
        <f>VLOOKUP(B344,[2]Лист1!$B$3:$E$532,1,0)</f>
        <v>Якушенков Андрей Владимирович</v>
      </c>
      <c r="D344" s="7" t="str">
        <f>VLOOKUP(C344,[2]Лист1!$B$3:$E$532,3,0)</f>
        <v>спортивный туризм</v>
      </c>
      <c r="E344" s="7">
        <v>1990</v>
      </c>
      <c r="F344" s="7">
        <v>30</v>
      </c>
      <c r="G344" s="24" t="s">
        <v>10</v>
      </c>
      <c r="H344" s="24"/>
      <c r="I344" s="10" t="s">
        <v>15</v>
      </c>
      <c r="J344" s="9">
        <v>42865</v>
      </c>
      <c r="K344" s="8">
        <v>59</v>
      </c>
      <c r="L344" s="10" t="s">
        <v>15</v>
      </c>
      <c r="M344" s="54">
        <v>43614</v>
      </c>
      <c r="N344" s="11" t="s">
        <v>41</v>
      </c>
      <c r="O344" s="9">
        <f>M344+365</f>
        <v>43979</v>
      </c>
      <c r="P344" s="23" t="str">
        <f t="shared" si="9"/>
        <v>дистанции пешеходные</v>
      </c>
      <c r="Q344" s="5"/>
      <c r="R344" s="5"/>
      <c r="S344" s="47" t="e">
        <f>VLOOKUP($B344,[1]Лист1!$B$5:$G$100,5,0)</f>
        <v>#N/A</v>
      </c>
      <c r="T344" s="47" t="e">
        <f>VLOOKUP($B344,[1]Лист1!$B$5:$G$100,5,0)</f>
        <v>#N/A</v>
      </c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  <c r="DK344" s="5"/>
      <c r="DL344" s="5"/>
      <c r="DM344" s="5"/>
      <c r="DN344" s="5"/>
      <c r="DO344" s="5"/>
      <c r="DP344" s="5"/>
      <c r="DQ344" s="5"/>
      <c r="DR344" s="5"/>
      <c r="DS344" s="5"/>
      <c r="DT344" s="5"/>
      <c r="DU344" s="5"/>
      <c r="DV344" s="5"/>
      <c r="DW344" s="5"/>
      <c r="DX344" s="5"/>
      <c r="DY344" s="5"/>
      <c r="DZ344" s="5"/>
      <c r="EA344" s="5"/>
      <c r="EB344" s="5"/>
      <c r="EC344" s="5"/>
      <c r="ED344" s="5"/>
      <c r="EE344" s="5"/>
      <c r="EF344" s="5"/>
      <c r="EG344" s="5"/>
      <c r="EH344" s="5"/>
      <c r="EI344" s="5"/>
      <c r="EJ344" s="5"/>
      <c r="EK344" s="5"/>
      <c r="EL344" s="5"/>
      <c r="EM344" s="5"/>
      <c r="EN344" s="5"/>
      <c r="EO344" s="5"/>
      <c r="EP344" s="5"/>
      <c r="EQ344" s="5"/>
      <c r="ER344" s="5"/>
      <c r="ES344" s="5"/>
      <c r="ET344" s="5"/>
      <c r="EU344" s="5"/>
      <c r="EV344" s="5"/>
      <c r="EW344" s="5"/>
      <c r="EX344" s="5"/>
      <c r="EY344" s="5"/>
      <c r="EZ344" s="5"/>
      <c r="FA344" s="5"/>
      <c r="FB344" s="5"/>
      <c r="FC344" s="5"/>
      <c r="FD344" s="5"/>
      <c r="FE344" s="5"/>
      <c r="FF344" s="5"/>
      <c r="FG344" s="5"/>
      <c r="FH344" s="5"/>
      <c r="FI344" s="5"/>
      <c r="FJ344" s="5"/>
      <c r="FK344" s="5"/>
      <c r="FL344" s="5"/>
      <c r="FM344" s="5"/>
      <c r="FN344" s="5"/>
      <c r="FO344" s="5"/>
      <c r="FP344" s="5"/>
      <c r="FQ344" s="5"/>
      <c r="FR344" s="5"/>
      <c r="FS344" s="5"/>
      <c r="FT344" s="5"/>
      <c r="FU344" s="5"/>
      <c r="FV344" s="5"/>
      <c r="FW344" s="5"/>
      <c r="FX344" s="5"/>
      <c r="FY344" s="5"/>
      <c r="FZ344" s="5"/>
      <c r="GA344" s="5"/>
      <c r="GB344" s="5"/>
      <c r="GC344" s="5"/>
      <c r="GD344" s="5"/>
      <c r="GE344" s="5"/>
      <c r="GF344" s="5"/>
      <c r="GG344" s="5"/>
      <c r="GH344" s="5"/>
      <c r="GI344" s="5"/>
      <c r="GJ344" s="5"/>
      <c r="GK344" s="5"/>
      <c r="GL344" s="5"/>
      <c r="GM344" s="5"/>
      <c r="GN344" s="5"/>
      <c r="GO344" s="5"/>
      <c r="GP344" s="5"/>
      <c r="GQ344" s="5"/>
      <c r="GR344" s="5"/>
      <c r="GS344" s="5"/>
      <c r="GT344" s="5"/>
      <c r="GU344" s="5"/>
      <c r="GV344" s="5"/>
      <c r="GW344" s="5"/>
      <c r="GX344" s="5"/>
      <c r="GY344" s="5"/>
      <c r="GZ344" s="5"/>
      <c r="HA344" s="5"/>
      <c r="HB344" s="5"/>
      <c r="HC344" s="5"/>
      <c r="HD344" s="5"/>
      <c r="HE344" s="5"/>
      <c r="HF344" s="5"/>
      <c r="HG344" s="5"/>
      <c r="HH344" s="5"/>
      <c r="HI344" s="5"/>
      <c r="HJ344" s="5"/>
      <c r="HK344" s="5"/>
      <c r="HL344" s="5"/>
      <c r="HM344" s="5"/>
      <c r="HN344" s="5"/>
      <c r="HO344" s="5"/>
      <c r="HP344" s="5"/>
      <c r="HQ344" s="5"/>
      <c r="HR344" s="5"/>
      <c r="HS344" s="5"/>
      <c r="HT344" s="5"/>
      <c r="HU344" s="5"/>
      <c r="HV344" s="5"/>
      <c r="HW344" s="5"/>
      <c r="HX344" s="5"/>
      <c r="HY344" s="5"/>
      <c r="HZ344" s="5"/>
      <c r="IA344" s="5"/>
      <c r="IB344" s="5"/>
      <c r="IC344" s="5"/>
      <c r="ID344" s="5"/>
      <c r="IE344" s="5"/>
      <c r="IF344" s="5"/>
      <c r="IG344" s="5"/>
      <c r="IH344" s="5"/>
      <c r="II344" s="5"/>
      <c r="IJ344" s="5"/>
      <c r="IK344" s="5"/>
      <c r="IL344" s="5"/>
      <c r="IM344" s="5"/>
      <c r="IN344" s="5"/>
      <c r="IO344" s="5"/>
      <c r="IP344" s="5"/>
      <c r="IQ344" s="5"/>
      <c r="IR344" s="5"/>
      <c r="IS344" s="5"/>
      <c r="IT344" s="5"/>
      <c r="IU344" s="5"/>
      <c r="IV344" s="5"/>
    </row>
    <row r="345" spans="1:256" s="42" customFormat="1" x14ac:dyDescent="0.25">
      <c r="A345" s="6">
        <v>342</v>
      </c>
      <c r="B345" s="24" t="s">
        <v>349</v>
      </c>
      <c r="C345" s="7" t="str">
        <f>VLOOKUP(B345,[2]Лист1!$B$3:$E$532,1,0)</f>
        <v>Якушенок Владимир Александрович</v>
      </c>
      <c r="D345" s="7" t="str">
        <f>VLOOKUP(C345,[2]Лист1!$B$3:$E$532,3,0)</f>
        <v>спортивный туризм</v>
      </c>
      <c r="E345" s="7"/>
      <c r="F345" s="7"/>
      <c r="G345" s="24" t="s">
        <v>10</v>
      </c>
      <c r="H345" s="24"/>
      <c r="I345" s="10" t="s">
        <v>15</v>
      </c>
      <c r="J345" s="9">
        <v>41019</v>
      </c>
      <c r="K345" s="8">
        <v>1308</v>
      </c>
      <c r="L345" s="10" t="s">
        <v>15</v>
      </c>
      <c r="M345" s="9">
        <v>43876</v>
      </c>
      <c r="N345" s="11" t="s">
        <v>378</v>
      </c>
      <c r="O345" s="9">
        <f>M345+365</f>
        <v>44241</v>
      </c>
      <c r="P345" s="23" t="str">
        <f t="shared" si="9"/>
        <v>дистанции пешеходные</v>
      </c>
      <c r="Q345" s="5"/>
      <c r="R345" s="5"/>
      <c r="S345" s="47" t="e">
        <f>VLOOKUP($B345,[1]Лист1!$B$5:$G$100,5,0)</f>
        <v>#N/A</v>
      </c>
      <c r="T345" s="47" t="e">
        <f>VLOOKUP($B345,[1]Лист1!$B$5:$G$100,5,0)</f>
        <v>#N/A</v>
      </c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  <c r="DH345" s="5"/>
      <c r="DI345" s="5"/>
      <c r="DJ345" s="5"/>
      <c r="DK345" s="5"/>
      <c r="DL345" s="5"/>
      <c r="DM345" s="5"/>
      <c r="DN345" s="5"/>
      <c r="DO345" s="5"/>
      <c r="DP345" s="5"/>
      <c r="DQ345" s="5"/>
      <c r="DR345" s="5"/>
      <c r="DS345" s="5"/>
      <c r="DT345" s="5"/>
      <c r="DU345" s="5"/>
      <c r="DV345" s="5"/>
      <c r="DW345" s="5"/>
      <c r="DX345" s="5"/>
      <c r="DY345" s="5"/>
      <c r="DZ345" s="5"/>
      <c r="EA345" s="5"/>
      <c r="EB345" s="5"/>
      <c r="EC345" s="5"/>
      <c r="ED345" s="5"/>
      <c r="EE345" s="5"/>
      <c r="EF345" s="5"/>
      <c r="EG345" s="5"/>
      <c r="EH345" s="5"/>
      <c r="EI345" s="5"/>
      <c r="EJ345" s="5"/>
      <c r="EK345" s="5"/>
      <c r="EL345" s="5"/>
      <c r="EM345" s="5"/>
      <c r="EN345" s="5"/>
      <c r="EO345" s="5"/>
      <c r="EP345" s="5"/>
      <c r="EQ345" s="5"/>
      <c r="ER345" s="5"/>
      <c r="ES345" s="5"/>
      <c r="ET345" s="5"/>
      <c r="EU345" s="5"/>
      <c r="EV345" s="5"/>
      <c r="EW345" s="5"/>
      <c r="EX345" s="5"/>
      <c r="EY345" s="5"/>
      <c r="EZ345" s="5"/>
      <c r="FA345" s="5"/>
      <c r="FB345" s="5"/>
      <c r="FC345" s="5"/>
      <c r="FD345" s="5"/>
      <c r="FE345" s="5"/>
      <c r="FF345" s="5"/>
      <c r="FG345" s="5"/>
      <c r="FH345" s="5"/>
      <c r="FI345" s="5"/>
      <c r="FJ345" s="5"/>
      <c r="FK345" s="5"/>
      <c r="FL345" s="5"/>
      <c r="FM345" s="5"/>
      <c r="FN345" s="5"/>
      <c r="FO345" s="5"/>
      <c r="FP345" s="5"/>
      <c r="FQ345" s="5"/>
      <c r="FR345" s="5"/>
      <c r="FS345" s="5"/>
      <c r="FT345" s="5"/>
      <c r="FU345" s="5"/>
      <c r="FV345" s="5"/>
      <c r="FW345" s="5"/>
      <c r="FX345" s="5"/>
      <c r="FY345" s="5"/>
      <c r="FZ345" s="5"/>
      <c r="GA345" s="5"/>
      <c r="GB345" s="5"/>
      <c r="GC345" s="5"/>
      <c r="GD345" s="5"/>
      <c r="GE345" s="5"/>
      <c r="GF345" s="5"/>
      <c r="GG345" s="5"/>
      <c r="GH345" s="5"/>
      <c r="GI345" s="5"/>
      <c r="GJ345" s="5"/>
      <c r="GK345" s="5"/>
      <c r="GL345" s="5"/>
      <c r="GM345" s="5"/>
      <c r="GN345" s="5"/>
      <c r="GO345" s="5"/>
      <c r="GP345" s="5"/>
      <c r="GQ345" s="5"/>
      <c r="GR345" s="5"/>
      <c r="GS345" s="5"/>
      <c r="GT345" s="5"/>
      <c r="GU345" s="5"/>
      <c r="GV345" s="5"/>
      <c r="GW345" s="5"/>
      <c r="GX345" s="5"/>
      <c r="GY345" s="5"/>
      <c r="GZ345" s="5"/>
      <c r="HA345" s="5"/>
      <c r="HB345" s="5"/>
      <c r="HC345" s="5"/>
      <c r="HD345" s="5"/>
      <c r="HE345" s="5"/>
      <c r="HF345" s="5"/>
      <c r="HG345" s="5"/>
      <c r="HH345" s="5"/>
      <c r="HI345" s="5"/>
      <c r="HJ345" s="5"/>
      <c r="HK345" s="5"/>
      <c r="HL345" s="5"/>
      <c r="HM345" s="5"/>
      <c r="HN345" s="5"/>
      <c r="HO345" s="5"/>
      <c r="HP345" s="5"/>
      <c r="HQ345" s="5"/>
      <c r="HR345" s="5"/>
      <c r="HS345" s="5"/>
      <c r="HT345" s="5"/>
      <c r="HU345" s="5"/>
      <c r="HV345" s="5"/>
      <c r="HW345" s="5"/>
      <c r="HX345" s="5"/>
      <c r="HY345" s="5"/>
      <c r="HZ345" s="5"/>
      <c r="IA345" s="5"/>
      <c r="IB345" s="5"/>
      <c r="IC345" s="5"/>
      <c r="ID345" s="5"/>
      <c r="IE345" s="5"/>
      <c r="IF345" s="5"/>
      <c r="IG345" s="5"/>
      <c r="IH345" s="5"/>
      <c r="II345" s="5"/>
      <c r="IJ345" s="5"/>
      <c r="IK345" s="5"/>
      <c r="IL345" s="5"/>
      <c r="IM345" s="5"/>
      <c r="IN345" s="5"/>
      <c r="IO345" s="5"/>
      <c r="IP345" s="5"/>
      <c r="IQ345" s="5"/>
      <c r="IR345" s="5"/>
      <c r="IS345" s="5"/>
      <c r="IT345" s="5"/>
      <c r="IU345" s="5"/>
      <c r="IV345" s="5"/>
    </row>
    <row r="346" spans="1:256" s="42" customFormat="1" x14ac:dyDescent="0.25">
      <c r="A346" s="6">
        <v>343</v>
      </c>
      <c r="B346" s="44" t="s">
        <v>238</v>
      </c>
      <c r="C346" s="7" t="str">
        <f>VLOOKUP(B346,[2]Лист1!$B$3:$E$532,1,0)</f>
        <v>Яшков Евгений Олегович</v>
      </c>
      <c r="D346" s="7" t="str">
        <f>VLOOKUP(C346,[2]Лист1!$B$3:$E$532,3,0)</f>
        <v>спортивный туризм</v>
      </c>
      <c r="E346" s="7">
        <v>1995</v>
      </c>
      <c r="F346" s="7">
        <v>25</v>
      </c>
      <c r="G346" s="24" t="s">
        <v>10</v>
      </c>
      <c r="H346" s="24"/>
      <c r="I346" s="10" t="s">
        <v>15</v>
      </c>
      <c r="J346" s="9">
        <v>43244</v>
      </c>
      <c r="K346" s="11">
        <v>117</v>
      </c>
      <c r="L346" s="10" t="s">
        <v>15</v>
      </c>
      <c r="M346" s="54">
        <v>43614</v>
      </c>
      <c r="N346" s="11" t="s">
        <v>41</v>
      </c>
      <c r="O346" s="9">
        <f>M346+365</f>
        <v>43979</v>
      </c>
      <c r="P346" s="23" t="str">
        <f t="shared" si="9"/>
        <v>дистанции пешеходные</v>
      </c>
      <c r="Q346" s="5"/>
      <c r="R346" s="5"/>
      <c r="S346" s="47" t="e">
        <f>VLOOKUP($B346,[1]Лист1!$B$5:$G$100,5,0)</f>
        <v>#N/A</v>
      </c>
      <c r="T346" s="47" t="e">
        <f>VLOOKUP($B346,[1]Лист1!$B$5:$G$100,5,0)</f>
        <v>#N/A</v>
      </c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/>
      <c r="DI346" s="5"/>
      <c r="DJ346" s="5"/>
      <c r="DK346" s="5"/>
      <c r="DL346" s="5"/>
      <c r="DM346" s="5"/>
      <c r="DN346" s="5"/>
      <c r="DO346" s="5"/>
      <c r="DP346" s="5"/>
      <c r="DQ346" s="5"/>
      <c r="DR346" s="5"/>
      <c r="DS346" s="5"/>
      <c r="DT346" s="5"/>
      <c r="DU346" s="5"/>
      <c r="DV346" s="5"/>
      <c r="DW346" s="5"/>
      <c r="DX346" s="5"/>
      <c r="DY346" s="5"/>
      <c r="DZ346" s="5"/>
      <c r="EA346" s="5"/>
      <c r="EB346" s="5"/>
      <c r="EC346" s="5"/>
      <c r="ED346" s="5"/>
      <c r="EE346" s="5"/>
      <c r="EF346" s="5"/>
      <c r="EG346" s="5"/>
      <c r="EH346" s="5"/>
      <c r="EI346" s="5"/>
      <c r="EJ346" s="5"/>
      <c r="EK346" s="5"/>
      <c r="EL346" s="5"/>
      <c r="EM346" s="5"/>
      <c r="EN346" s="5"/>
      <c r="EO346" s="5"/>
      <c r="EP346" s="5"/>
      <c r="EQ346" s="5"/>
      <c r="ER346" s="5"/>
      <c r="ES346" s="5"/>
      <c r="ET346" s="5"/>
      <c r="EU346" s="5"/>
      <c r="EV346" s="5"/>
      <c r="EW346" s="5"/>
      <c r="EX346" s="5"/>
      <c r="EY346" s="5"/>
      <c r="EZ346" s="5"/>
      <c r="FA346" s="5"/>
      <c r="FB346" s="5"/>
      <c r="FC346" s="5"/>
      <c r="FD346" s="5"/>
      <c r="FE346" s="5"/>
      <c r="FF346" s="5"/>
      <c r="FG346" s="5"/>
      <c r="FH346" s="5"/>
      <c r="FI346" s="5"/>
      <c r="FJ346" s="5"/>
      <c r="FK346" s="5"/>
      <c r="FL346" s="5"/>
      <c r="FM346" s="5"/>
      <c r="FN346" s="5"/>
      <c r="FO346" s="5"/>
      <c r="FP346" s="5"/>
      <c r="FQ346" s="5"/>
      <c r="FR346" s="5"/>
      <c r="FS346" s="5"/>
      <c r="FT346" s="5"/>
      <c r="FU346" s="5"/>
      <c r="FV346" s="5"/>
      <c r="FW346" s="5"/>
      <c r="FX346" s="5"/>
      <c r="FY346" s="5"/>
      <c r="FZ346" s="5"/>
      <c r="GA346" s="5"/>
      <c r="GB346" s="5"/>
      <c r="GC346" s="5"/>
      <c r="GD346" s="5"/>
      <c r="GE346" s="5"/>
      <c r="GF346" s="5"/>
      <c r="GG346" s="5"/>
      <c r="GH346" s="5"/>
      <c r="GI346" s="5"/>
      <c r="GJ346" s="5"/>
      <c r="GK346" s="5"/>
      <c r="GL346" s="5"/>
      <c r="GM346" s="5"/>
      <c r="GN346" s="5"/>
      <c r="GO346" s="5"/>
      <c r="GP346" s="5"/>
      <c r="GQ346" s="5"/>
      <c r="GR346" s="5"/>
      <c r="GS346" s="5"/>
      <c r="GT346" s="5"/>
      <c r="GU346" s="5"/>
      <c r="GV346" s="5"/>
      <c r="GW346" s="5"/>
      <c r="GX346" s="5"/>
      <c r="GY346" s="5"/>
      <c r="GZ346" s="5"/>
      <c r="HA346" s="5"/>
      <c r="HB346" s="5"/>
      <c r="HC346" s="5"/>
      <c r="HD346" s="5"/>
      <c r="HE346" s="5"/>
      <c r="HF346" s="5"/>
      <c r="HG346" s="5"/>
      <c r="HH346" s="5"/>
      <c r="HI346" s="5"/>
      <c r="HJ346" s="5"/>
      <c r="HK346" s="5"/>
      <c r="HL346" s="5"/>
      <c r="HM346" s="5"/>
      <c r="HN346" s="5"/>
      <c r="HO346" s="5"/>
      <c r="HP346" s="5"/>
      <c r="HQ346" s="5"/>
      <c r="HR346" s="5"/>
      <c r="HS346" s="5"/>
      <c r="HT346" s="5"/>
      <c r="HU346" s="5"/>
      <c r="HV346" s="5"/>
      <c r="HW346" s="5"/>
      <c r="HX346" s="5"/>
      <c r="HY346" s="5"/>
      <c r="HZ346" s="5"/>
      <c r="IA346" s="5"/>
      <c r="IB346" s="5"/>
      <c r="IC346" s="5"/>
      <c r="ID346" s="5"/>
      <c r="IE346" s="5"/>
      <c r="IF346" s="5"/>
      <c r="IG346" s="5"/>
      <c r="IH346" s="5"/>
      <c r="II346" s="5"/>
      <c r="IJ346" s="5"/>
      <c r="IK346" s="5"/>
      <c r="IL346" s="5"/>
      <c r="IM346" s="5"/>
      <c r="IN346" s="5"/>
      <c r="IO346" s="5"/>
      <c r="IP346" s="5"/>
      <c r="IQ346" s="5"/>
      <c r="IR346" s="5"/>
      <c r="IS346" s="5"/>
      <c r="IT346" s="5"/>
      <c r="IU346" s="5"/>
      <c r="IV346" s="5"/>
    </row>
    <row r="347" spans="1:256" x14ac:dyDescent="0.25">
      <c r="A347" s="15"/>
      <c r="B347" s="27"/>
      <c r="C347" s="27"/>
      <c r="D347" s="27"/>
      <c r="E347" s="27"/>
      <c r="F347" s="27"/>
      <c r="G347" s="28"/>
      <c r="H347" s="28"/>
      <c r="I347" s="16"/>
      <c r="J347" s="17"/>
      <c r="K347" s="17"/>
      <c r="L347" s="16"/>
      <c r="M347" s="29"/>
      <c r="N347" s="17"/>
      <c r="O347" s="37"/>
    </row>
    <row r="348" spans="1:256" x14ac:dyDescent="0.25">
      <c r="G348" s="24" t="s">
        <v>10</v>
      </c>
      <c r="H348" s="28">
        <f>COUNTIF($G$3:$G$346,"дистанции пешеходные")</f>
        <v>143</v>
      </c>
      <c r="I348" s="16"/>
      <c r="J348" s="4"/>
      <c r="K348" s="16"/>
      <c r="L348" s="16"/>
      <c r="M348" s="16" t="s">
        <v>11</v>
      </c>
      <c r="N348" s="34">
        <f>COUNTIF($L$3:$L$346,"ЮС")</f>
        <v>2</v>
      </c>
      <c r="O348" s="34"/>
      <c r="P348" s="36">
        <f>COUNTIF($P$3:$P$346,"дистанции пешеходные")</f>
        <v>128</v>
      </c>
      <c r="Q348" s="24" t="s">
        <v>10</v>
      </c>
    </row>
    <row r="349" spans="1:256" x14ac:dyDescent="0.25">
      <c r="G349" s="24" t="s">
        <v>14</v>
      </c>
      <c r="H349" s="28">
        <f>COUNTIF($G$3:$G$346,"дистанции на средствах передвижения (авто)")</f>
        <v>36</v>
      </c>
      <c r="I349" s="16"/>
      <c r="J349" s="4"/>
      <c r="K349" s="10"/>
      <c r="L349" s="10"/>
      <c r="M349" s="10" t="s">
        <v>15</v>
      </c>
      <c r="N349" s="35">
        <f>COUNTIF($L$3:$L$346,"СС3К")</f>
        <v>189</v>
      </c>
      <c r="O349" s="35"/>
      <c r="P349" s="36">
        <f>COUNTIF($P$3:$P$346,"дистанции на средствах передвижения (авто)")</f>
        <v>23</v>
      </c>
      <c r="Q349" s="24" t="s">
        <v>14</v>
      </c>
    </row>
    <row r="350" spans="1:256" x14ac:dyDescent="0.25">
      <c r="G350" s="24" t="s">
        <v>7</v>
      </c>
      <c r="H350" s="28">
        <f>COUNTIF($G$3:$G$347,"дистанции горные")</f>
        <v>75</v>
      </c>
      <c r="I350" s="16"/>
      <c r="J350" s="4"/>
      <c r="K350" s="10"/>
      <c r="L350" s="10"/>
      <c r="M350" s="10" t="s">
        <v>18</v>
      </c>
      <c r="N350" s="35">
        <f>COUNTIF($L$3:$L$346,"СС2К")</f>
        <v>51</v>
      </c>
      <c r="O350" s="35"/>
      <c r="P350" s="36">
        <f>COUNTIF($P$3:$P$347,"дистанции горные")</f>
        <v>73</v>
      </c>
      <c r="Q350" s="24" t="s">
        <v>7</v>
      </c>
    </row>
    <row r="351" spans="1:256" x14ac:dyDescent="0.25">
      <c r="G351" s="24" t="s">
        <v>32</v>
      </c>
      <c r="H351" s="28">
        <f>COUNTIF($G$3:$G$346,"дистанции водные")</f>
        <v>33</v>
      </c>
      <c r="I351" s="16"/>
      <c r="J351" s="4"/>
      <c r="K351" s="10"/>
      <c r="L351" s="10"/>
      <c r="M351" s="10" t="s">
        <v>8</v>
      </c>
      <c r="N351" s="35">
        <f>COUNTIF($L$3:$L$346,"СС1К")</f>
        <v>46</v>
      </c>
      <c r="O351" s="35"/>
      <c r="P351" s="36">
        <f>COUNTIF($P$3:$P$346,"дистанции водные")</f>
        <v>19</v>
      </c>
      <c r="Q351" s="24" t="s">
        <v>32</v>
      </c>
    </row>
    <row r="352" spans="1:256" x14ac:dyDescent="0.25">
      <c r="G352" s="24" t="s">
        <v>303</v>
      </c>
      <c r="H352" s="28">
        <f>COUNTIF($G$3:$G$346,"дистанция - парусная")</f>
        <v>2</v>
      </c>
      <c r="I352" s="16"/>
      <c r="J352" s="4"/>
      <c r="K352" s="10"/>
      <c r="L352" s="10"/>
      <c r="M352" s="10" t="s">
        <v>73</v>
      </c>
      <c r="N352" s="35">
        <f>COUNTIF($L$3:$L$346,"ССВК")</f>
        <v>10</v>
      </c>
      <c r="O352" s="35"/>
      <c r="P352" s="36">
        <f>COUNTIF($P$3:$P$346,"дистанция - парусная")</f>
        <v>2</v>
      </c>
      <c r="Q352" s="24" t="s">
        <v>303</v>
      </c>
    </row>
    <row r="353" spans="1:256" x14ac:dyDescent="0.25">
      <c r="G353" s="24" t="s">
        <v>218</v>
      </c>
      <c r="H353" s="28">
        <f>COUNTIF($G$3:$G$346,"спелеодистанции")</f>
        <v>5</v>
      </c>
      <c r="I353" s="10"/>
      <c r="J353" s="4"/>
      <c r="K353" s="10"/>
      <c r="L353" s="10"/>
      <c r="M353" s="39"/>
      <c r="N353" s="41"/>
      <c r="O353" s="41"/>
      <c r="P353" s="36">
        <f>COUNTIF($P$3:$P$346,"спелеодистанции")</f>
        <v>4</v>
      </c>
      <c r="Q353" s="24" t="s">
        <v>218</v>
      </c>
    </row>
    <row r="354" spans="1:256" s="47" customFormat="1" x14ac:dyDescent="0.25">
      <c r="A354" s="5"/>
      <c r="B354" s="25"/>
      <c r="C354" s="25"/>
      <c r="D354" s="25"/>
      <c r="E354" s="25"/>
      <c r="F354" s="25"/>
      <c r="G354" s="24" t="s">
        <v>289</v>
      </c>
      <c r="H354" s="28">
        <f>COUNTIF($G$3:$G$346,"дистанции на средствах передвижения (кони)")</f>
        <v>12</v>
      </c>
      <c r="I354" s="26"/>
      <c r="J354" s="32"/>
      <c r="K354" s="26"/>
      <c r="L354" s="26"/>
      <c r="M354" s="26"/>
      <c r="N354" s="26"/>
      <c r="O354" s="26"/>
      <c r="P354" s="36">
        <f>COUNTIF($P$3:$P$346,"дистанции на средствах передвижения (кони)")</f>
        <v>12</v>
      </c>
      <c r="Q354" s="24" t="s">
        <v>289</v>
      </c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  <c r="BD354" s="23"/>
      <c r="BE354" s="23"/>
      <c r="BF354" s="23"/>
      <c r="BG354" s="23"/>
      <c r="BH354" s="23"/>
      <c r="BI354" s="23"/>
      <c r="BJ354" s="23"/>
      <c r="BK354" s="23"/>
      <c r="BL354" s="23"/>
      <c r="BM354" s="23"/>
      <c r="BN354" s="23"/>
      <c r="BO354" s="23"/>
      <c r="BP354" s="23"/>
      <c r="BQ354" s="23"/>
      <c r="BR354" s="23"/>
      <c r="BS354" s="23"/>
      <c r="BT354" s="23"/>
      <c r="BU354" s="23"/>
      <c r="BV354" s="23"/>
      <c r="BW354" s="23"/>
      <c r="BX354" s="23"/>
      <c r="BY354" s="23"/>
      <c r="BZ354" s="23"/>
      <c r="CA354" s="23"/>
      <c r="CB354" s="23"/>
      <c r="CC354" s="23"/>
      <c r="CD354" s="23"/>
      <c r="CE354" s="23"/>
      <c r="CF354" s="23"/>
      <c r="CG354" s="23"/>
      <c r="CH354" s="23"/>
      <c r="CI354" s="23"/>
      <c r="CJ354" s="23"/>
      <c r="CK354" s="23"/>
      <c r="CL354" s="23"/>
      <c r="CM354" s="23"/>
      <c r="CN354" s="23"/>
      <c r="CO354" s="23"/>
      <c r="CP354" s="23"/>
      <c r="CQ354" s="23"/>
      <c r="CR354" s="23"/>
      <c r="CS354" s="23"/>
      <c r="CT354" s="23"/>
      <c r="CU354" s="23"/>
      <c r="CV354" s="23"/>
      <c r="CW354" s="23"/>
      <c r="CX354" s="23"/>
      <c r="CY354" s="23"/>
      <c r="CZ354" s="23"/>
      <c r="DA354" s="23"/>
      <c r="DB354" s="23"/>
      <c r="DC354" s="23"/>
      <c r="DD354" s="23"/>
      <c r="DE354" s="23"/>
      <c r="DF354" s="23"/>
      <c r="DG354" s="23"/>
      <c r="DH354" s="23"/>
      <c r="DI354" s="23"/>
      <c r="DJ354" s="23"/>
      <c r="DK354" s="23"/>
      <c r="DL354" s="23"/>
      <c r="DM354" s="23"/>
      <c r="DN354" s="23"/>
      <c r="DO354" s="23"/>
      <c r="DP354" s="23"/>
      <c r="DQ354" s="23"/>
      <c r="DR354" s="23"/>
      <c r="DS354" s="23"/>
      <c r="DT354" s="23"/>
      <c r="DU354" s="23"/>
      <c r="DV354" s="23"/>
      <c r="DW354" s="23"/>
      <c r="DX354" s="23"/>
      <c r="DY354" s="23"/>
      <c r="DZ354" s="23"/>
      <c r="EA354" s="23"/>
      <c r="EB354" s="23"/>
      <c r="EC354" s="23"/>
      <c r="ED354" s="23"/>
      <c r="EE354" s="23"/>
      <c r="EF354" s="23"/>
      <c r="EG354" s="23"/>
      <c r="EH354" s="23"/>
      <c r="EI354" s="23"/>
      <c r="EJ354" s="23"/>
      <c r="EK354" s="23"/>
      <c r="EL354" s="23"/>
      <c r="EM354" s="23"/>
      <c r="EN354" s="23"/>
      <c r="EO354" s="23"/>
      <c r="EP354" s="23"/>
      <c r="EQ354" s="23"/>
      <c r="ER354" s="23"/>
      <c r="ES354" s="23"/>
      <c r="ET354" s="23"/>
      <c r="EU354" s="23"/>
      <c r="EV354" s="23"/>
      <c r="EW354" s="23"/>
      <c r="EX354" s="23"/>
      <c r="EY354" s="23"/>
      <c r="EZ354" s="23"/>
      <c r="FA354" s="23"/>
      <c r="FB354" s="23"/>
      <c r="FC354" s="23"/>
      <c r="FD354" s="23"/>
      <c r="FE354" s="23"/>
      <c r="FF354" s="23"/>
      <c r="FG354" s="23"/>
      <c r="FH354" s="23"/>
      <c r="FI354" s="23"/>
      <c r="FJ354" s="23"/>
      <c r="FK354" s="23"/>
      <c r="FL354" s="23"/>
      <c r="FM354" s="23"/>
      <c r="FN354" s="23"/>
      <c r="FO354" s="23"/>
      <c r="FP354" s="23"/>
      <c r="FQ354" s="23"/>
      <c r="FR354" s="23"/>
      <c r="FS354" s="23"/>
      <c r="FT354" s="23"/>
      <c r="FU354" s="23"/>
      <c r="FV354" s="23"/>
      <c r="FW354" s="23"/>
      <c r="FX354" s="23"/>
      <c r="FY354" s="23"/>
      <c r="FZ354" s="23"/>
      <c r="GA354" s="23"/>
      <c r="GB354" s="23"/>
      <c r="GC354" s="23"/>
      <c r="GD354" s="23"/>
      <c r="GE354" s="23"/>
      <c r="GF354" s="23"/>
      <c r="GG354" s="23"/>
      <c r="GH354" s="23"/>
      <c r="GI354" s="23"/>
      <c r="GJ354" s="23"/>
      <c r="GK354" s="23"/>
      <c r="GL354" s="23"/>
      <c r="GM354" s="23"/>
      <c r="GN354" s="23"/>
      <c r="GO354" s="23"/>
      <c r="GP354" s="23"/>
      <c r="GQ354" s="23"/>
      <c r="GR354" s="23"/>
      <c r="GS354" s="23"/>
      <c r="GT354" s="23"/>
      <c r="GU354" s="23"/>
      <c r="GV354" s="23"/>
      <c r="GW354" s="23"/>
      <c r="GX354" s="23"/>
      <c r="GY354" s="23"/>
      <c r="GZ354" s="23"/>
      <c r="HA354" s="23"/>
      <c r="HB354" s="23"/>
      <c r="HC354" s="23"/>
      <c r="HD354" s="23"/>
      <c r="HE354" s="23"/>
      <c r="HF354" s="23"/>
      <c r="HG354" s="23"/>
      <c r="HH354" s="23"/>
      <c r="HI354" s="23"/>
      <c r="HJ354" s="23"/>
      <c r="HK354" s="23"/>
      <c r="HL354" s="23"/>
      <c r="HM354" s="23"/>
      <c r="HN354" s="23"/>
      <c r="HO354" s="23"/>
      <c r="HP354" s="23"/>
      <c r="HQ354" s="23"/>
      <c r="HR354" s="23"/>
      <c r="HS354" s="23"/>
      <c r="HT354" s="23"/>
      <c r="HU354" s="23"/>
      <c r="HV354" s="23"/>
      <c r="HW354" s="23"/>
      <c r="HX354" s="23"/>
      <c r="HY354" s="23"/>
      <c r="HZ354" s="23"/>
      <c r="IA354" s="23"/>
      <c r="IB354" s="23"/>
      <c r="IC354" s="23"/>
      <c r="ID354" s="23"/>
      <c r="IE354" s="23"/>
      <c r="IF354" s="23"/>
      <c r="IG354" s="23"/>
      <c r="IH354" s="23"/>
      <c r="II354" s="23"/>
      <c r="IJ354" s="23"/>
      <c r="IK354" s="23"/>
      <c r="IL354" s="23"/>
      <c r="IM354" s="23"/>
      <c r="IN354" s="23"/>
      <c r="IO354" s="23"/>
      <c r="IP354" s="23"/>
      <c r="IQ354" s="23"/>
      <c r="IR354" s="23"/>
      <c r="IS354" s="23"/>
      <c r="IT354" s="23"/>
      <c r="IU354" s="23"/>
      <c r="IV354" s="23"/>
    </row>
    <row r="355" spans="1:256" s="47" customFormat="1" x14ac:dyDescent="0.25">
      <c r="A355" s="5"/>
      <c r="B355" s="25"/>
      <c r="C355" s="25"/>
      <c r="D355" s="25"/>
      <c r="E355" s="25"/>
      <c r="F355" s="25"/>
      <c r="G355" s="24" t="s">
        <v>315</v>
      </c>
      <c r="H355" s="28">
        <f>COUNTIF($G$3:$G$346,"маршруты")</f>
        <v>36</v>
      </c>
      <c r="I355" s="26"/>
      <c r="J355" s="32"/>
      <c r="K355" s="26"/>
      <c r="L355" s="26"/>
      <c r="M355" s="26"/>
      <c r="N355" s="26"/>
      <c r="O355" s="26"/>
      <c r="P355" s="36">
        <f>COUNTIF($P$3:$P$346,"маршруты")</f>
        <v>36</v>
      </c>
      <c r="Q355" s="24" t="s">
        <v>315</v>
      </c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  <c r="BN355" s="23"/>
      <c r="BO355" s="23"/>
      <c r="BP355" s="23"/>
      <c r="BQ355" s="23"/>
      <c r="BR355" s="23"/>
      <c r="BS355" s="23"/>
      <c r="BT355" s="23"/>
      <c r="BU355" s="23"/>
      <c r="BV355" s="23"/>
      <c r="BW355" s="23"/>
      <c r="BX355" s="23"/>
      <c r="BY355" s="23"/>
      <c r="BZ355" s="23"/>
      <c r="CA355" s="23"/>
      <c r="CB355" s="23"/>
      <c r="CC355" s="23"/>
      <c r="CD355" s="23"/>
      <c r="CE355" s="23"/>
      <c r="CF355" s="23"/>
      <c r="CG355" s="23"/>
      <c r="CH355" s="23"/>
      <c r="CI355" s="23"/>
      <c r="CJ355" s="23"/>
      <c r="CK355" s="23"/>
      <c r="CL355" s="23"/>
      <c r="CM355" s="23"/>
      <c r="CN355" s="23"/>
      <c r="CO355" s="23"/>
      <c r="CP355" s="23"/>
      <c r="CQ355" s="23"/>
      <c r="CR355" s="23"/>
      <c r="CS355" s="23"/>
      <c r="CT355" s="23"/>
      <c r="CU355" s="23"/>
      <c r="CV355" s="23"/>
      <c r="CW355" s="23"/>
      <c r="CX355" s="23"/>
      <c r="CY355" s="23"/>
      <c r="CZ355" s="23"/>
      <c r="DA355" s="23"/>
      <c r="DB355" s="23"/>
      <c r="DC355" s="23"/>
      <c r="DD355" s="23"/>
      <c r="DE355" s="23"/>
      <c r="DF355" s="23"/>
      <c r="DG355" s="23"/>
      <c r="DH355" s="23"/>
      <c r="DI355" s="23"/>
      <c r="DJ355" s="23"/>
      <c r="DK355" s="23"/>
      <c r="DL355" s="23"/>
      <c r="DM355" s="23"/>
      <c r="DN355" s="23"/>
      <c r="DO355" s="23"/>
      <c r="DP355" s="23"/>
      <c r="DQ355" s="23"/>
      <c r="DR355" s="23"/>
      <c r="DS355" s="23"/>
      <c r="DT355" s="23"/>
      <c r="DU355" s="23"/>
      <c r="DV355" s="23"/>
      <c r="DW355" s="23"/>
      <c r="DX355" s="23"/>
      <c r="DY355" s="23"/>
      <c r="DZ355" s="23"/>
      <c r="EA355" s="23"/>
      <c r="EB355" s="23"/>
      <c r="EC355" s="23"/>
      <c r="ED355" s="23"/>
      <c r="EE355" s="23"/>
      <c r="EF355" s="23"/>
      <c r="EG355" s="23"/>
      <c r="EH355" s="23"/>
      <c r="EI355" s="23"/>
      <c r="EJ355" s="23"/>
      <c r="EK355" s="23"/>
      <c r="EL355" s="23"/>
      <c r="EM355" s="23"/>
      <c r="EN355" s="23"/>
      <c r="EO355" s="23"/>
      <c r="EP355" s="23"/>
      <c r="EQ355" s="23"/>
      <c r="ER355" s="23"/>
      <c r="ES355" s="23"/>
      <c r="ET355" s="23"/>
      <c r="EU355" s="23"/>
      <c r="EV355" s="23"/>
      <c r="EW355" s="23"/>
      <c r="EX355" s="23"/>
      <c r="EY355" s="23"/>
      <c r="EZ355" s="23"/>
      <c r="FA355" s="23"/>
      <c r="FB355" s="23"/>
      <c r="FC355" s="23"/>
      <c r="FD355" s="23"/>
      <c r="FE355" s="23"/>
      <c r="FF355" s="23"/>
      <c r="FG355" s="23"/>
      <c r="FH355" s="23"/>
      <c r="FI355" s="23"/>
      <c r="FJ355" s="23"/>
      <c r="FK355" s="23"/>
      <c r="FL355" s="23"/>
      <c r="FM355" s="23"/>
      <c r="FN355" s="23"/>
      <c r="FO355" s="23"/>
      <c r="FP355" s="23"/>
      <c r="FQ355" s="23"/>
      <c r="FR355" s="23"/>
      <c r="FS355" s="23"/>
      <c r="FT355" s="23"/>
      <c r="FU355" s="23"/>
      <c r="FV355" s="23"/>
      <c r="FW355" s="23"/>
      <c r="FX355" s="23"/>
      <c r="FY355" s="23"/>
      <c r="FZ355" s="23"/>
      <c r="GA355" s="23"/>
      <c r="GB355" s="23"/>
      <c r="GC355" s="23"/>
      <c r="GD355" s="23"/>
      <c r="GE355" s="23"/>
      <c r="GF355" s="23"/>
      <c r="GG355" s="23"/>
      <c r="GH355" s="23"/>
      <c r="GI355" s="23"/>
      <c r="GJ355" s="23"/>
      <c r="GK355" s="23"/>
      <c r="GL355" s="23"/>
      <c r="GM355" s="23"/>
      <c r="GN355" s="23"/>
      <c r="GO355" s="23"/>
      <c r="GP355" s="23"/>
      <c r="GQ355" s="23"/>
      <c r="GR355" s="23"/>
      <c r="GS355" s="23"/>
      <c r="GT355" s="23"/>
      <c r="GU355" s="23"/>
      <c r="GV355" s="23"/>
      <c r="GW355" s="23"/>
      <c r="GX355" s="23"/>
      <c r="GY355" s="23"/>
      <c r="GZ355" s="23"/>
      <c r="HA355" s="23"/>
      <c r="HB355" s="23"/>
      <c r="HC355" s="23"/>
      <c r="HD355" s="23"/>
      <c r="HE355" s="23"/>
      <c r="HF355" s="23"/>
      <c r="HG355" s="23"/>
      <c r="HH355" s="23"/>
      <c r="HI355" s="23"/>
      <c r="HJ355" s="23"/>
      <c r="HK355" s="23"/>
      <c r="HL355" s="23"/>
      <c r="HM355" s="23"/>
      <c r="HN355" s="23"/>
      <c r="HO355" s="23"/>
      <c r="HP355" s="23"/>
      <c r="HQ355" s="23"/>
      <c r="HR355" s="23"/>
      <c r="HS355" s="23"/>
      <c r="HT355" s="23"/>
      <c r="HU355" s="23"/>
      <c r="HV355" s="23"/>
      <c r="HW355" s="23"/>
      <c r="HX355" s="23"/>
      <c r="HY355" s="23"/>
      <c r="HZ355" s="23"/>
      <c r="IA355" s="23"/>
      <c r="IB355" s="23"/>
      <c r="IC355" s="23"/>
      <c r="ID355" s="23"/>
      <c r="IE355" s="23"/>
      <c r="IF355" s="23"/>
      <c r="IG355" s="23"/>
      <c r="IH355" s="23"/>
      <c r="II355" s="23"/>
      <c r="IJ355" s="23"/>
      <c r="IK355" s="23"/>
      <c r="IL355" s="23"/>
      <c r="IM355" s="23"/>
      <c r="IN355" s="23"/>
      <c r="IO355" s="23"/>
      <c r="IP355" s="23"/>
      <c r="IQ355" s="23"/>
      <c r="IR355" s="23"/>
      <c r="IS355" s="23"/>
      <c r="IT355" s="23"/>
      <c r="IU355" s="23"/>
      <c r="IV355" s="23"/>
    </row>
    <row r="356" spans="1:256" s="47" customFormat="1" x14ac:dyDescent="0.25">
      <c r="A356" s="5"/>
      <c r="B356" s="25"/>
      <c r="C356" s="25"/>
      <c r="D356" s="25"/>
      <c r="E356" s="25"/>
      <c r="F356" s="25"/>
      <c r="G356" s="25"/>
      <c r="H356" s="38">
        <f>SUM(H348:H355)</f>
        <v>342</v>
      </c>
      <c r="I356" s="18"/>
      <c r="J356" s="20"/>
      <c r="K356" s="18"/>
      <c r="L356" s="18"/>
      <c r="M356" s="40"/>
      <c r="N356" s="18">
        <f>SUM(N348:N352)</f>
        <v>298</v>
      </c>
      <c r="O356" s="18"/>
      <c r="P356" s="22">
        <f>SUM(P348:P355)</f>
        <v>297</v>
      </c>
      <c r="Q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3"/>
      <c r="BG356" s="23"/>
      <c r="BH356" s="23"/>
      <c r="BI356" s="23"/>
      <c r="BJ356" s="23"/>
      <c r="BK356" s="23"/>
      <c r="BL356" s="23"/>
      <c r="BM356" s="23"/>
      <c r="BN356" s="23"/>
      <c r="BO356" s="23"/>
      <c r="BP356" s="23"/>
      <c r="BQ356" s="23"/>
      <c r="BR356" s="23"/>
      <c r="BS356" s="23"/>
      <c r="BT356" s="23"/>
      <c r="BU356" s="23"/>
      <c r="BV356" s="23"/>
      <c r="BW356" s="23"/>
      <c r="BX356" s="23"/>
      <c r="BY356" s="23"/>
      <c r="BZ356" s="23"/>
      <c r="CA356" s="23"/>
      <c r="CB356" s="23"/>
      <c r="CC356" s="23"/>
      <c r="CD356" s="23"/>
      <c r="CE356" s="23"/>
      <c r="CF356" s="23"/>
      <c r="CG356" s="23"/>
      <c r="CH356" s="23"/>
      <c r="CI356" s="23"/>
      <c r="CJ356" s="23"/>
      <c r="CK356" s="23"/>
      <c r="CL356" s="23"/>
      <c r="CM356" s="23"/>
      <c r="CN356" s="23"/>
      <c r="CO356" s="23"/>
      <c r="CP356" s="23"/>
      <c r="CQ356" s="23"/>
      <c r="CR356" s="23"/>
      <c r="CS356" s="23"/>
      <c r="CT356" s="23"/>
      <c r="CU356" s="23"/>
      <c r="CV356" s="23"/>
      <c r="CW356" s="23"/>
      <c r="CX356" s="23"/>
      <c r="CY356" s="23"/>
      <c r="CZ356" s="23"/>
      <c r="DA356" s="23"/>
      <c r="DB356" s="23"/>
      <c r="DC356" s="23"/>
      <c r="DD356" s="23"/>
      <c r="DE356" s="23"/>
      <c r="DF356" s="23"/>
      <c r="DG356" s="23"/>
      <c r="DH356" s="23"/>
      <c r="DI356" s="23"/>
      <c r="DJ356" s="23"/>
      <c r="DK356" s="23"/>
      <c r="DL356" s="23"/>
      <c r="DM356" s="23"/>
      <c r="DN356" s="23"/>
      <c r="DO356" s="23"/>
      <c r="DP356" s="23"/>
      <c r="DQ356" s="23"/>
      <c r="DR356" s="23"/>
      <c r="DS356" s="23"/>
      <c r="DT356" s="23"/>
      <c r="DU356" s="23"/>
      <c r="DV356" s="23"/>
      <c r="DW356" s="23"/>
      <c r="DX356" s="23"/>
      <c r="DY356" s="23"/>
      <c r="DZ356" s="23"/>
      <c r="EA356" s="23"/>
      <c r="EB356" s="23"/>
      <c r="EC356" s="23"/>
      <c r="ED356" s="23"/>
      <c r="EE356" s="23"/>
      <c r="EF356" s="23"/>
      <c r="EG356" s="23"/>
      <c r="EH356" s="23"/>
      <c r="EI356" s="23"/>
      <c r="EJ356" s="23"/>
      <c r="EK356" s="23"/>
      <c r="EL356" s="23"/>
      <c r="EM356" s="23"/>
      <c r="EN356" s="23"/>
      <c r="EO356" s="23"/>
      <c r="EP356" s="23"/>
      <c r="EQ356" s="23"/>
      <c r="ER356" s="23"/>
      <c r="ES356" s="23"/>
      <c r="ET356" s="23"/>
      <c r="EU356" s="23"/>
      <c r="EV356" s="23"/>
      <c r="EW356" s="23"/>
      <c r="EX356" s="23"/>
      <c r="EY356" s="23"/>
      <c r="EZ356" s="23"/>
      <c r="FA356" s="23"/>
      <c r="FB356" s="23"/>
      <c r="FC356" s="23"/>
      <c r="FD356" s="23"/>
      <c r="FE356" s="23"/>
      <c r="FF356" s="23"/>
      <c r="FG356" s="23"/>
      <c r="FH356" s="23"/>
      <c r="FI356" s="23"/>
      <c r="FJ356" s="23"/>
      <c r="FK356" s="23"/>
      <c r="FL356" s="23"/>
      <c r="FM356" s="23"/>
      <c r="FN356" s="23"/>
      <c r="FO356" s="23"/>
      <c r="FP356" s="23"/>
      <c r="FQ356" s="23"/>
      <c r="FR356" s="23"/>
      <c r="FS356" s="23"/>
      <c r="FT356" s="23"/>
      <c r="FU356" s="23"/>
      <c r="FV356" s="23"/>
      <c r="FW356" s="23"/>
      <c r="FX356" s="23"/>
      <c r="FY356" s="23"/>
      <c r="FZ356" s="23"/>
      <c r="GA356" s="23"/>
      <c r="GB356" s="23"/>
      <c r="GC356" s="23"/>
      <c r="GD356" s="23"/>
      <c r="GE356" s="23"/>
      <c r="GF356" s="23"/>
      <c r="GG356" s="23"/>
      <c r="GH356" s="23"/>
      <c r="GI356" s="23"/>
      <c r="GJ356" s="23"/>
      <c r="GK356" s="23"/>
      <c r="GL356" s="23"/>
      <c r="GM356" s="23"/>
      <c r="GN356" s="23"/>
      <c r="GO356" s="23"/>
      <c r="GP356" s="23"/>
      <c r="GQ356" s="23"/>
      <c r="GR356" s="23"/>
      <c r="GS356" s="23"/>
      <c r="GT356" s="23"/>
      <c r="GU356" s="23"/>
      <c r="GV356" s="23"/>
      <c r="GW356" s="23"/>
      <c r="GX356" s="23"/>
      <c r="GY356" s="23"/>
      <c r="GZ356" s="23"/>
      <c r="HA356" s="23"/>
      <c r="HB356" s="23"/>
      <c r="HC356" s="23"/>
      <c r="HD356" s="23"/>
      <c r="HE356" s="23"/>
      <c r="HF356" s="23"/>
      <c r="HG356" s="23"/>
      <c r="HH356" s="23"/>
      <c r="HI356" s="23"/>
      <c r="HJ356" s="23"/>
      <c r="HK356" s="23"/>
      <c r="HL356" s="23"/>
      <c r="HM356" s="23"/>
      <c r="HN356" s="23"/>
      <c r="HO356" s="23"/>
      <c r="HP356" s="23"/>
      <c r="HQ356" s="23"/>
      <c r="HR356" s="23"/>
      <c r="HS356" s="23"/>
      <c r="HT356" s="23"/>
      <c r="HU356" s="23"/>
      <c r="HV356" s="23"/>
      <c r="HW356" s="23"/>
      <c r="HX356" s="23"/>
      <c r="HY356" s="23"/>
      <c r="HZ356" s="23"/>
      <c r="IA356" s="23"/>
      <c r="IB356" s="23"/>
      <c r="IC356" s="23"/>
      <c r="ID356" s="23"/>
      <c r="IE356" s="23"/>
      <c r="IF356" s="23"/>
      <c r="IG356" s="23"/>
      <c r="IH356" s="23"/>
      <c r="II356" s="23"/>
      <c r="IJ356" s="23"/>
      <c r="IK356" s="23"/>
      <c r="IL356" s="23"/>
      <c r="IM356" s="23"/>
      <c r="IN356" s="23"/>
      <c r="IO356" s="23"/>
      <c r="IP356" s="23"/>
      <c r="IQ356" s="23"/>
      <c r="IR356" s="23"/>
      <c r="IS356" s="23"/>
      <c r="IT356" s="23"/>
      <c r="IU356" s="23"/>
      <c r="IV356" s="23"/>
    </row>
  </sheetData>
  <autoFilter ref="A2:IV346"/>
  <mergeCells count="9">
    <mergeCell ref="I1:K1"/>
    <mergeCell ref="L1:N1"/>
    <mergeCell ref="O1:O2"/>
    <mergeCell ref="A1:A2"/>
    <mergeCell ref="B1:B2"/>
    <mergeCell ref="E1:E2"/>
    <mergeCell ref="F1:F2"/>
    <mergeCell ref="G1:G2"/>
    <mergeCell ref="H1:H2"/>
  </mergeCells>
  <pageMargins left="0.7" right="0.7" top="0.75" bottom="0.75" header="0.3" footer="0.3"/>
  <pageSetup paperSize="9" orientation="portrait" horizontalDpi="4294967294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окт 21</vt:lpstr>
      <vt:lpstr>май 21 (2)</vt:lpstr>
      <vt:lpstr>июнь 20 (2)</vt:lpstr>
    </vt:vector>
  </TitlesOfParts>
  <Company>SimartSOFT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206-8</cp:lastModifiedBy>
  <cp:lastPrinted>2023-06-16T12:50:15Z</cp:lastPrinted>
  <dcterms:created xsi:type="dcterms:W3CDTF">2018-09-07T21:29:15Z</dcterms:created>
  <dcterms:modified xsi:type="dcterms:W3CDTF">2023-10-25T10:13:59Z</dcterms:modified>
</cp:coreProperties>
</file>